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6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_rels/drawing2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nalítica" sheetId="1" state="visible" r:id="rId2"/>
    <sheet name="analítica_PMCA" sheetId="2" state="visible" r:id="rId3"/>
    <sheet name="sintética" sheetId="3" state="visible" r:id="rId4"/>
    <sheet name="BDI" sheetId="4" state="visible" r:id="rId5"/>
    <sheet name="Cronograma" sheetId="5" state="visible" r:id="rId6"/>
    <sheet name="CPUs" sheetId="6" state="visible" r:id="rId7"/>
  </sheets>
  <definedNames>
    <definedName function="false" hidden="false" localSheetId="1" name="_xlnm.Print_Area" vbProcedure="false">analítica_PMCA!$A$1:$I$467</definedName>
    <definedName function="false" hidden="false" localSheetId="5" name="_xlnm.Print_Area" vbProcedure="false">CPUs!$A$1:$H$15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<sst xmlns="http://schemas.openxmlformats.org/spreadsheetml/2006/main" count="3691" uniqueCount="990">
  <si>
    <t xml:space="preserve">OBRA : Obras de Restauração Igreja São João Batista</t>
  </si>
  <si>
    <t xml:space="preserve">LOCAL : Rua São João S/No. 134 - Barra de São João - Casemiro de Abreu - RJ</t>
  </si>
  <si>
    <t xml:space="preserve">EMPRESA: Urbanacon Ltda</t>
  </si>
  <si>
    <t xml:space="preserve">DATA : Julho / 2022</t>
  </si>
  <si>
    <t xml:space="preserve">PLANILHA ANALÍTICA </t>
  </si>
  <si>
    <t xml:space="preserve">CANTEIRO DE OBRAS </t>
  </si>
  <si>
    <t xml:space="preserve">item</t>
  </si>
  <si>
    <t xml:space="preserve">descrição</t>
  </si>
  <si>
    <t xml:space="preserve">un</t>
  </si>
  <si>
    <t xml:space="preserve">quant</t>
  </si>
  <si>
    <t xml:space="preserve">unitário</t>
  </si>
  <si>
    <t xml:space="preserve">parcial</t>
  </si>
  <si>
    <t xml:space="preserve">total </t>
  </si>
  <si>
    <t xml:space="preserve">fonte</t>
  </si>
  <si>
    <t xml:space="preserve">código</t>
  </si>
  <si>
    <t xml:space="preserve">SERVIÇOS TÉCNICOS</t>
  </si>
  <si>
    <t xml:space="preserve">APROVAÇÕES, LICENÇAS E ALVARÁS</t>
  </si>
  <si>
    <t xml:space="preserve">ADMINISTRAÇÃO LOCAL </t>
  </si>
  <si>
    <t xml:space="preserve">1.1</t>
  </si>
  <si>
    <t xml:space="preserve">ALUGUEL DE CONTEINER PARA ESCRITÓRIO / ALMOXARIFADO (2)</t>
  </si>
  <si>
    <t xml:space="preserve">UND.MES</t>
  </si>
  <si>
    <t xml:space="preserve">EMOP</t>
  </si>
  <si>
    <t xml:space="preserve">02.006.0015-0</t>
  </si>
  <si>
    <t xml:space="preserve">CONSUMOS E DESPESAS GERAIS</t>
  </si>
  <si>
    <t xml:space="preserve">1.3</t>
  </si>
  <si>
    <t xml:space="preserve">ALUGUEL DE CONTEINER PARA SANITÁRIOS (3)</t>
  </si>
  <si>
    <t xml:space="preserve">02.006.0020-0</t>
  </si>
  <si>
    <t xml:space="preserve">ESTRUTURA e FUNDAÇÕES</t>
  </si>
  <si>
    <t xml:space="preserve">1.4</t>
  </si>
  <si>
    <t xml:space="preserve">TRANSPORTE DE CONTAINER,SEGUNDO DESCRICAO DA FAMILIA 02.006,EXCLUSIVE CARGA E DESCARGA(VIDE ITEM 04.013.0015) </t>
  </si>
  <si>
    <t xml:space="preserve">UNXKM</t>
  </si>
  <si>
    <t xml:space="preserve">04.005.0300-0</t>
  </si>
  <si>
    <t xml:space="preserve">6.1</t>
  </si>
  <si>
    <t xml:space="preserve">ESTRUTURA NOVA</t>
  </si>
  <si>
    <t xml:space="preserve">1.5</t>
  </si>
  <si>
    <t xml:space="preserve">CARGA E DESCARGA DE CONTAINER,SEGUNDO DESCRICAO DA FAMILIA 02.006 </t>
  </si>
  <si>
    <t xml:space="preserve">UND</t>
  </si>
  <si>
    <t xml:space="preserve">04.013.0015-0</t>
  </si>
  <si>
    <t xml:space="preserve">6.2</t>
  </si>
  <si>
    <t xml:space="preserve">RECUPERAÇÃO ESTRUTURAL</t>
  </si>
  <si>
    <t xml:space="preserve">1.6</t>
  </si>
  <si>
    <t xml:space="preserve">BARRACAO DE OBRA EM CHAPA DE MADEIRA COMPENSADA DE 6MM DE ESPESSURA,RESINADA,SIMPLES,REAPROVEITAMENTO DE 2 VEZES,PISO EMCIMENTADO,COBERTURA COM TELHAS DE FIBROCIMENTO SEM AMIANTO,ESPESSURA 6MM,INCLUSIVE INSTALACOES</t>
  </si>
  <si>
    <t xml:space="preserve">M²</t>
  </si>
  <si>
    <t xml:space="preserve">02.004.0010-0</t>
  </si>
  <si>
    <t xml:space="preserve">PROTEÇÕES</t>
  </si>
  <si>
    <t xml:space="preserve">1.7</t>
  </si>
  <si>
    <t xml:space="preserve">PLACAS INDICATIVAS CONFORME LEGISLAÇÃO</t>
  </si>
  <si>
    <t xml:space="preserve">02.020.0003-0</t>
  </si>
  <si>
    <t xml:space="preserve">7.1</t>
  </si>
  <si>
    <t xml:space="preserve">PROTEÇÃO DE ALTARES E BENS INTEGRADOS</t>
  </si>
  <si>
    <t xml:space="preserve">1.8</t>
  </si>
  <si>
    <t xml:space="preserve">TAPUME DE TELHA TRAPEZOIDAL</t>
  </si>
  <si>
    <t xml:space="preserve">SINAPI-RJ</t>
  </si>
  <si>
    <t xml:space="preserve">7.2</t>
  </si>
  <si>
    <t xml:space="preserve">PROTEÇÃO DE PISOS </t>
  </si>
  <si>
    <t xml:space="preserve">1.9</t>
  </si>
  <si>
    <t xml:space="preserve">INSTALAÇÕES E LIGAÇÕES PROVISÓRIAS - ELÉTRICA</t>
  </si>
  <si>
    <t xml:space="preserve">CJ</t>
  </si>
  <si>
    <t xml:space="preserve">02.016.0001-0</t>
  </si>
  <si>
    <t xml:space="preserve">7.3</t>
  </si>
  <si>
    <t xml:space="preserve">INSTALAÇÃO DE COBERTURA PROVISÓRIA</t>
  </si>
  <si>
    <t xml:space="preserve">1.10</t>
  </si>
  <si>
    <t xml:space="preserve">INSTALAÇÕES E LIGAÇÕES PROVISÓRIAS - ÁGUA / ESGOTO</t>
  </si>
  <si>
    <t xml:space="preserve">02.015.0001-0</t>
  </si>
  <si>
    <t xml:space="preserve">7.4</t>
  </si>
  <si>
    <t xml:space="preserve">DESCUPINIZAÇÃO</t>
  </si>
  <si>
    <t xml:space="preserve">1.11</t>
  </si>
  <si>
    <t xml:space="preserve">EXTINTOR DE INCENDIO PORTATIL,COM CARGA DE AGUA-PRESSURIZADA (AP),CLASSE A,DE 10L,INCLUSIVE SUPORTE DE PAREDE,CONFORME ABNT NBR 12693.FORNECIMENTO E COLOCACAO</t>
  </si>
  <si>
    <t xml:space="preserve">18.032.0012-0</t>
  </si>
  <si>
    <t xml:space="preserve">SERVIÇOS COMPLEMENTARES</t>
  </si>
  <si>
    <t xml:space="preserve">1.12</t>
  </si>
  <si>
    <t xml:space="preserve">EXTINTOR DE INCENDIO PORTATIL,COM CARGA DE DIOXIDO DE CARBONO (CO2),CLASSE BC,DE 4KG,INCLUSIVE SUPORTE DE PAREDE,CONFORME ABNT NBR 12693.FORNECIMENTO E COLOCACAO</t>
  </si>
  <si>
    <t xml:space="preserve">18.032.0020-0</t>
  </si>
  <si>
    <t xml:space="preserve">8.1</t>
  </si>
  <si>
    <t xml:space="preserve">ANDAIMES</t>
  </si>
  <si>
    <t xml:space="preserve">1.13</t>
  </si>
  <si>
    <t xml:space="preserve">MOBILIZAÇÃO INICIAL - PESSOAL / EQUIPAMENTOS</t>
  </si>
  <si>
    <t xml:space="preserve">SBC-RJ</t>
  </si>
  <si>
    <t xml:space="preserve">8.2</t>
  </si>
  <si>
    <t xml:space="preserve">ESCORAMENTOS</t>
  </si>
  <si>
    <t xml:space="preserve">8.3</t>
  </si>
  <si>
    <t xml:space="preserve">REMOÇÃO DE ENTULHO</t>
  </si>
  <si>
    <t xml:space="preserve">DEMOLIÇÕES E RETIRADAS</t>
  </si>
  <si>
    <t xml:space="preserve">2.1</t>
  </si>
  <si>
    <t xml:space="preserve">ENSAIO DE COMPOSICAO DE TRAÇO DE ARGAMASSA </t>
  </si>
  <si>
    <t xml:space="preserve">55.100.0002-1</t>
  </si>
  <si>
    <t xml:space="preserve">9.1</t>
  </si>
  <si>
    <t xml:space="preserve">COBERTURA</t>
  </si>
  <si>
    <t xml:space="preserve">2.2</t>
  </si>
  <si>
    <t xml:space="preserve">PROJETO "AS BUILT" DE ARQUITETURA</t>
  </si>
  <si>
    <t xml:space="preserve">I004365</t>
  </si>
  <si>
    <t xml:space="preserve">9.2</t>
  </si>
  <si>
    <t xml:space="preserve">PISOS E FORROS</t>
  </si>
  <si>
    <t xml:space="preserve">2.3</t>
  </si>
  <si>
    <t xml:space="preserve">PROJETO "AS BUILT" DE INSTALACOES ELETRICAS</t>
  </si>
  <si>
    <t xml:space="preserve">I038071</t>
  </si>
  <si>
    <t xml:space="preserve">TELHADOS E COBERTURAS</t>
  </si>
  <si>
    <t xml:space="preserve">2.4</t>
  </si>
  <si>
    <t xml:space="preserve">PROJETO "AS BUILT" DE INSTALACOES HIDRAULICAS</t>
  </si>
  <si>
    <t xml:space="preserve">I038070</t>
  </si>
  <si>
    <t xml:space="preserve">10.1</t>
  </si>
  <si>
    <t xml:space="preserve">ESTRUTURA DE MADEIRA</t>
  </si>
  <si>
    <t xml:space="preserve">2.5</t>
  </si>
  <si>
    <t xml:space="preserve">RELATORIO FINAL DE OBRAS OU SERVICOS DE ENGENHARIA,INCL.DESENHOS TAMANHO A-1,AUTOCAD,REGISTRO FOTOGRAFICO,PLANILHA ORCAMENTARIA E DESCRICAO DO ESCOPO DOS SERVICOS REALIZADOS,CONF.RECOMENDACOES E ESPECIFICACOES DO ORGAO CONTRATANTE.O RELATORIO DEVERA SER APRESENTADO EM 2 VIAS.O ITEM DEVERA SER MEDIDOPELO NUMERO DE PRANCHAS ORIGINAIS QUE COMPOE O RELATORIO</t>
  </si>
  <si>
    <t xml:space="preserve">01.050.0300-0</t>
  </si>
  <si>
    <t xml:space="preserve">10.2</t>
  </si>
  <si>
    <t xml:space="preserve">COBERTURA E ENTELHAMENTO</t>
  </si>
  <si>
    <t xml:space="preserve">2.6</t>
  </si>
  <si>
    <t xml:space="preserve">ASSESSORIA TÉCNICA RESTAURO - ARQUITETO</t>
  </si>
  <si>
    <t xml:space="preserve">MES</t>
  </si>
  <si>
    <t xml:space="preserve">05.105.0130-0</t>
  </si>
  <si>
    <t xml:space="preserve">10.3</t>
  </si>
  <si>
    <t xml:space="preserve">IMPERMEABILIZAÇÃO DE CÚPULA DA TORRE</t>
  </si>
  <si>
    <t xml:space="preserve">2.7</t>
  </si>
  <si>
    <t xml:space="preserve">ASSESSORIA TÉCNICA ESTRUTURA - ENGENHEIRO CALCULISTA</t>
  </si>
  <si>
    <t xml:space="preserve">10.4</t>
  </si>
  <si>
    <t xml:space="preserve">RECUPERAÇÃO DA ESCADA DA TORRE</t>
  </si>
  <si>
    <t xml:space="preserve">2.8</t>
  </si>
  <si>
    <t xml:space="preserve">GERENCIAMENTO DA OBRA - ENGENHEIRO PLANEJAMENTO</t>
  </si>
  <si>
    <t xml:space="preserve">PAREDES E ALVENARIAS</t>
  </si>
  <si>
    <t xml:space="preserve">2.9</t>
  </si>
  <si>
    <t xml:space="preserve">GERENCIAMENTO DA OBRA - AUXILIAR TÉCNICO</t>
  </si>
  <si>
    <t xml:space="preserve">05.105.0125-0</t>
  </si>
  <si>
    <t xml:space="preserve">11.1</t>
  </si>
  <si>
    <t xml:space="preserve">ALVENARIAS DE PEDRA</t>
  </si>
  <si>
    <t xml:space="preserve">11.2</t>
  </si>
  <si>
    <t xml:space="preserve">ALVENARIAS DE TIJULO CERÂMICO</t>
  </si>
  <si>
    <t xml:space="preserve">RESTAURAÇÃO DE REVESTIMENTOS ARGAMASSADOS</t>
  </si>
  <si>
    <t xml:space="preserve">3.1</t>
  </si>
  <si>
    <t xml:space="preserve">IMPOSTOS E SEGUROS(RISCOS DE ENGENHARIA/RESPONSABILIDADE CIVIL</t>
  </si>
  <si>
    <t xml:space="preserve">12.1</t>
  </si>
  <si>
    <t xml:space="preserve">SERVIÇOS PRELIMINARES PARA RESTAURAÇÃO DE ELEMENTOS ARGAMASSADOS</t>
  </si>
  <si>
    <t xml:space="preserve">12.2</t>
  </si>
  <si>
    <t xml:space="preserve">RESTAURAÇÃO DE ELEMENTOS ARGAMASSADOS</t>
  </si>
  <si>
    <t xml:space="preserve">RESTAURAÇÃO DE ELEMENTOS ORNAMENTADOS</t>
  </si>
  <si>
    <t xml:space="preserve">4.1</t>
  </si>
  <si>
    <t xml:space="preserve">ENGENHEIRO RESIDENTE PLENO</t>
  </si>
  <si>
    <t xml:space="preserve">RESTAURAÇÃO DE ELEMENTOS DE PEDRA</t>
  </si>
  <si>
    <t xml:space="preserve">4.2</t>
  </si>
  <si>
    <t xml:space="preserve">ENGENHEIRO RESIDENTE SENIOR</t>
  </si>
  <si>
    <t xml:space="preserve">H</t>
  </si>
  <si>
    <t xml:space="preserve">REVESTIMENTOS DE PISOS</t>
  </si>
  <si>
    <t xml:space="preserve">4.3</t>
  </si>
  <si>
    <t xml:space="preserve">ARQUEÓLOGO</t>
  </si>
  <si>
    <t xml:space="preserve">ORSE</t>
  </si>
  <si>
    <t xml:space="preserve">I11867</t>
  </si>
  <si>
    <t xml:space="preserve">15.1</t>
  </si>
  <si>
    <t xml:space="preserve">RESTAURAÇÃO DE PISOS DE MADEIRA</t>
  </si>
  <si>
    <t xml:space="preserve">4.4</t>
  </si>
  <si>
    <t xml:space="preserve">MESTRE DE OBRAS</t>
  </si>
  <si>
    <t xml:space="preserve">15.2</t>
  </si>
  <si>
    <t xml:space="preserve">RESTAURAÇÃO DE PISOS EM LADRILHO HIDRÁULICO</t>
  </si>
  <si>
    <t xml:space="preserve">4.5</t>
  </si>
  <si>
    <t xml:space="preserve">ENCARREGADO GERAL </t>
  </si>
  <si>
    <t xml:space="preserve">15.3</t>
  </si>
  <si>
    <t xml:space="preserve">RODAPÉS</t>
  </si>
  <si>
    <t xml:space="preserve">4.6</t>
  </si>
  <si>
    <t xml:space="preserve">APONTADOR</t>
  </si>
  <si>
    <t xml:space="preserve">15.4</t>
  </si>
  <si>
    <t xml:space="preserve">PISO RAMPA</t>
  </si>
  <si>
    <t xml:space="preserve">4.7</t>
  </si>
  <si>
    <t xml:space="preserve">ALMOXARIFE</t>
  </si>
  <si>
    <t xml:space="preserve">RESTAURAÇÃO DE FORROS</t>
  </si>
  <si>
    <t xml:space="preserve">4.8</t>
  </si>
  <si>
    <t xml:space="preserve">TÉCNICO SEGURANÇA DO TRABALHO</t>
  </si>
  <si>
    <t xml:space="preserve">RESTAURAÇÃO DE ESQUADRIAS</t>
  </si>
  <si>
    <t xml:space="preserve">4.9</t>
  </si>
  <si>
    <t xml:space="preserve">SERVENTE PARA LIMPEZA / CARGA / DESCARGA (2)</t>
  </si>
  <si>
    <t xml:space="preserve">17.1</t>
  </si>
  <si>
    <t xml:space="preserve">4.10</t>
  </si>
  <si>
    <t xml:space="preserve">VIGIAS (3)</t>
  </si>
  <si>
    <t xml:space="preserve">17.2</t>
  </si>
  <si>
    <t xml:space="preserve">RESTAURAÇÃO DE FERRAGENS</t>
  </si>
  <si>
    <t xml:space="preserve">17.3</t>
  </si>
  <si>
    <t xml:space="preserve">GUARDA-CORPO RAMPA</t>
  </si>
  <si>
    <t xml:space="preserve">PINTURAS</t>
  </si>
  <si>
    <t xml:space="preserve">5.1</t>
  </si>
  <si>
    <t xml:space="preserve">FERRAMENTAS LEVES</t>
  </si>
  <si>
    <t xml:space="preserve">18.1</t>
  </si>
  <si>
    <t xml:space="preserve">PINTURA A CAL</t>
  </si>
  <si>
    <t xml:space="preserve">5.2</t>
  </si>
  <si>
    <t xml:space="preserve">MATERIAL ESCRITÓRIO</t>
  </si>
  <si>
    <t xml:space="preserve">18.2</t>
  </si>
  <si>
    <t xml:space="preserve">PINTURA SOBRE MADEIRA</t>
  </si>
  <si>
    <t xml:space="preserve">5.3</t>
  </si>
  <si>
    <t xml:space="preserve">EPI E UNIFORMES </t>
  </si>
  <si>
    <t xml:space="preserve">RESTAURAÇÃO DE BENS INTEGRADOS</t>
  </si>
  <si>
    <t xml:space="preserve">5.4</t>
  </si>
  <si>
    <t xml:space="preserve">DESPESAS COM ENERGIA, ÁGUA, CELULAR, INTERNET</t>
  </si>
  <si>
    <t xml:space="preserve">19.1</t>
  </si>
  <si>
    <t xml:space="preserve">RETÁBULO CAPELA MOR</t>
  </si>
  <si>
    <t xml:space="preserve">5.5</t>
  </si>
  <si>
    <t xml:space="preserve">ALIMENTAÇÃO - MÉDIA DE 10 OPERÁRIOS X 176 DIAS X 7 MESES - REFEIÇÃO + CAFÉ</t>
  </si>
  <si>
    <t xml:space="preserve">19.2</t>
  </si>
  <si>
    <t xml:space="preserve">MESA E ESTANTE DO ALTAR</t>
  </si>
  <si>
    <t xml:space="preserve">19.3</t>
  </si>
  <si>
    <t xml:space="preserve">PULPITO DIREITO</t>
  </si>
  <si>
    <t xml:space="preserve">19.4</t>
  </si>
  <si>
    <t xml:space="preserve">PULPITO ESQUERDO</t>
  </si>
  <si>
    <t xml:space="preserve">19.5</t>
  </si>
  <si>
    <t xml:space="preserve">ARCO CRUZEIRO</t>
  </si>
  <si>
    <t xml:space="preserve">6.1.1</t>
  </si>
  <si>
    <t xml:space="preserve">RETIRADA ESCORAMENTO PROVISÓRIO TELHADO</t>
  </si>
  <si>
    <t xml:space="preserve">19.6</t>
  </si>
  <si>
    <t xml:space="preserve">ALTAR LATERAL ESQUERDO</t>
  </si>
  <si>
    <t xml:space="preserve">6.1.2</t>
  </si>
  <si>
    <t xml:space="preserve">CONCRETO ARMADO FCK=30,0 MPA</t>
  </si>
  <si>
    <t xml:space="preserve">M³</t>
  </si>
  <si>
    <t xml:space="preserve">11.013.0110-0</t>
  </si>
  <si>
    <t xml:space="preserve">19.7</t>
  </si>
  <si>
    <t xml:space="preserve">ALTAR LATERAL DIREITO</t>
  </si>
  <si>
    <t xml:space="preserve">6.1.3</t>
  </si>
  <si>
    <t xml:space="preserve">EMBRECHAMENTO DO BALDRAMES</t>
  </si>
  <si>
    <t xml:space="preserve">M</t>
  </si>
  <si>
    <t xml:space="preserve">08.003.0030-0</t>
  </si>
  <si>
    <t xml:space="preserve">19.8</t>
  </si>
  <si>
    <t xml:space="preserve">ARCO DE CORO</t>
  </si>
  <si>
    <t xml:space="preserve">6.1.4</t>
  </si>
  <si>
    <t xml:space="preserve">CANALETA CERÂMICA (19X9)</t>
  </si>
  <si>
    <t xml:space="preserve">19.9</t>
  </si>
  <si>
    <t xml:space="preserve">BALAUSTRADA CORO</t>
  </si>
  <si>
    <t xml:space="preserve">6.1.5</t>
  </si>
  <si>
    <t xml:space="preserve">LONA PLÁSTICA</t>
  </si>
  <si>
    <t xml:space="preserve">05.058.0020-0</t>
  </si>
  <si>
    <t xml:space="preserve">19.10</t>
  </si>
  <si>
    <t xml:space="preserve">PIA DE ÁGUA BENTA</t>
  </si>
  <si>
    <t xml:space="preserve">6.1.6</t>
  </si>
  <si>
    <t xml:space="preserve">LAJE PRÉ-MOLDADA TRELIÇADA DE CONCRETO ARMADO</t>
  </si>
  <si>
    <t xml:space="preserve">11.031.0005-0</t>
  </si>
  <si>
    <t xml:space="preserve">LUMINÁRIAS </t>
  </si>
  <si>
    <t xml:space="preserve">6.1.7</t>
  </si>
  <si>
    <t xml:space="preserve">FORMA PILARES, VIGAS E LAJE DA RAMPA</t>
  </si>
  <si>
    <t xml:space="preserve">M2</t>
  </si>
  <si>
    <t xml:space="preserve">11.005.0006-1</t>
  </si>
  <si>
    <t xml:space="preserve">INSTALAÇÕES ELÉTRICAS </t>
  </si>
  <si>
    <t xml:space="preserve">6.1.8</t>
  </si>
  <si>
    <t xml:space="preserve">TRELIÇA CA 60 RAMPA CONFORME PROJETO </t>
  </si>
  <si>
    <t xml:space="preserve">KG</t>
  </si>
  <si>
    <t xml:space="preserve">INSTALAÇÕES HIDRÁULICA / ESGOTOS</t>
  </si>
  <si>
    <t xml:space="preserve">6.1.9</t>
  </si>
  <si>
    <t xml:space="preserve">FERRAGENS PILARES E VIGAS RAMPA</t>
  </si>
  <si>
    <t xml:space="preserve">INSTALAÇÕES COMBATE A INCÊNDIO</t>
  </si>
  <si>
    <t xml:space="preserve">INSTALAÇÕES ÁUDIO e SEGURANÇA</t>
  </si>
  <si>
    <t xml:space="preserve">6.2.1</t>
  </si>
  <si>
    <t xml:space="preserve">FERRAGENS AMARRAÇÃO PAREDES E VIGAS TOPO </t>
  </si>
  <si>
    <t xml:space="preserve">11.009.0072-1</t>
  </si>
  <si>
    <t xml:space="preserve">PAISAGISMO / URBANIZAÇÃO</t>
  </si>
  <si>
    <t xml:space="preserve">6.2.3</t>
  </si>
  <si>
    <t xml:space="preserve">FORMAS PARA SAPATAS/ CONCRETO E FERRAGENS PARA SAPATA</t>
  </si>
  <si>
    <t xml:space="preserve">LIMPEZA FINAL DE OBRA</t>
  </si>
  <si>
    <t xml:space="preserve">6.2.4</t>
  </si>
  <si>
    <t xml:space="preserve">EXECUÇÃO DE SOLO CIMENTO (APICOAMENTO, ETC)</t>
  </si>
  <si>
    <t xml:space="preserve">08.004.0002-0</t>
  </si>
  <si>
    <t xml:space="preserve">6.2.2</t>
  </si>
  <si>
    <t xml:space="preserve">CONCRETO ARMADO FCK=30,0 MPA SAPATAS/ AMARRAÇÃO PAREDES E VIGAS DE TOPO</t>
  </si>
  <si>
    <t xml:space="preserve">M3</t>
  </si>
  <si>
    <t xml:space="preserve">7.1.1</t>
  </si>
  <si>
    <t xml:space="preserve">TAPUME DE VEDACAO PARA PROTEÇÃO DE VÃOS DE PORTAS E JANELAS,EXECUTADO C/CHAPAS DE MADEIRA COMPENSADA,RESINADA,LISA,DE COLAGEM FENOLICA,A PROVA D`AGUA,COM 2,20X1,10M E 6MM DE ESPESSURA,PREGADAS EM PECAS DE MADEIRA DE 3° DE 3"X3" HORIZONTAIS E VERTICAIS A CADA 1,22M,EXCLUSIVE PINTURA</t>
  </si>
  <si>
    <t xml:space="preserve">02.001.0001-0</t>
  </si>
  <si>
    <t xml:space="preserve">7.1.2</t>
  </si>
  <si>
    <t xml:space="preserve">PROTECAO DE ALTARES (PRINCIPAL E LATERAL) E PULPITOS ,EXECUTADO C/CHAPAS DE MADEIRA COMPENSADA,RESINADA,LISA,DE COLAGEM FENOLICA,A PROVA D`AGUA,COM 2,20X1,10M E 6MM DE ESPESSURA,PREGADAS EM PECAS DE MADEIRA DE 3"X3" HORIZONTAIS E VERTICAIS A CADA 1,22M,EXCLUSIVE PINTURA</t>
  </si>
  <si>
    <t xml:space="preserve">7.2.1</t>
  </si>
  <si>
    <t xml:space="preserve">PLASTICO NA COR PRETA,DESTINADO A PROTECAO DE TELHADOS,MOVEIS E PISOS,COM 0,15MM DE ESPESSURA,REUTILIZADO 5 VEZES,INCLUSIVE RETIRADA.FORNECIMENTO E COLOCACAO</t>
  </si>
  <si>
    <t xml:space="preserve">05.058.0010-0</t>
  </si>
  <si>
    <t xml:space="preserve">7.3.1</t>
  </si>
  <si>
    <t xml:space="preserve">LONA TIPO LEVE PARA PROTECAO DE TELHADOS,REUTILIZADO 2 VEZES,INCLUSIVE RETIRADA.FORNECIMENTO E COLOCACAO </t>
  </si>
  <si>
    <t xml:space="preserve">05.058.0011-0</t>
  </si>
  <si>
    <t xml:space="preserve">7.4.1</t>
  </si>
  <si>
    <t xml:space="preserve">TRATAMENTO DE TALHAS DE MADEIRA ASSENTADAS SOBRE ALVENARIA PELO PROCESSO DE INJEÇÃO DE CALDA AQUOSA COM INGREDIENTE ATIVO FIPRONIL 25</t>
  </si>
  <si>
    <t xml:space="preserve">7.4.2</t>
  </si>
  <si>
    <t xml:space="preserve">BARREIRA QUÍMICA NO SOLO PERIFÉRICO EXTERNO À CONSTRUÇÃO COM INJEÇÃO DE CALDA AQUOSA COM INGREDIENTE ATIVO FIPRONIL 25</t>
  </si>
  <si>
    <t xml:space="preserve">8.1.1</t>
  </si>
  <si>
    <t xml:space="preserve">LOCACAO DE ANDAIME COM ELEMENTOS TUBULARES SOBRE SAPATAS FIXAS,CONSIDERANDO-SE A AREA DA PROJECAO VERTICAL DO ANDAIME E PAGO PELO TEMPO NECESSARIO A SUA UTILIZACAO,EXCLUSIVE TRANSPORTE DOS ELEMENTOS DO ANDAIME ATE A OBRA,PLATAFORMA OU PASSARELA DE PINHO,MONTAGEM E DESMONTAGEM DOS ANDAIMES</t>
  </si>
  <si>
    <t xml:space="preserve">M².MÊS</t>
  </si>
  <si>
    <t xml:space="preserve">05.006.0001-1</t>
  </si>
  <si>
    <t xml:space="preserve">8.1.2</t>
  </si>
  <si>
    <t xml:space="preserve">LOCACAO DE PASSARELA METALICA,PERFURADA,PARA ANDAIME METALICO TUBULAR,INCLUSIVE TRANSPORTE,CARGA E DESCARGA,EXCLUSIVE ANDAIME TUBULAR E MOVIMENTACAO (VIDE ITEM 05.008.0008)</t>
  </si>
  <si>
    <t xml:space="preserve">05.007.0007-0</t>
  </si>
  <si>
    <t xml:space="preserve">8.1.3</t>
  </si>
  <si>
    <t xml:space="preserve">TRANSPORTE DE ANDAIME TUBULAR,CONSIDERANDO-SE A AREA DE PROJECAO VERTICAL DO ANDAIME,EXCLUSIVE CARGA,DESCARGA E TEMPO DEESPERA DO CAMINHAO(VIDE ITEM 04.021.0010)</t>
  </si>
  <si>
    <t xml:space="preserve">M².KM</t>
  </si>
  <si>
    <t xml:space="preserve">04.020.0122-0</t>
  </si>
  <si>
    <t xml:space="preserve">8.1.4</t>
  </si>
  <si>
    <t xml:space="preserve">CARGA E DESCARGA MANUAL DE ANDAIME TUBULAR,INCLUSIVE TEMPO DE ESPERA DO CAMINHAO,CONSIDERANDO-SE A AREA DE PROJECAO VERTICAL</t>
  </si>
  <si>
    <t xml:space="preserve">04.021.0010-0</t>
  </si>
  <si>
    <t xml:space="preserve">8.1.5</t>
  </si>
  <si>
    <t xml:space="preserve">MONTAGEM E DESMONTAGEM DE ANDAIME COM ELEMENTOS TUBULARES,CONSIDERANDO-SE A AREA VERTICAL RECOBERTA </t>
  </si>
  <si>
    <t xml:space="preserve">05.008.0001-0</t>
  </si>
  <si>
    <t xml:space="preserve">8.2.1</t>
  </si>
  <si>
    <t xml:space="preserve">ESCORAMENTO TUBULAR(ALUGUEL)COM TUBOS METALICOS,PARA QUALQUER DENSIDADE DE TUBO,PAGO PELO COMPRIMENTO NECESSARIO,NO MESMO TEMPO,DESDE A ENTREGA DO MATERIAL NA OBRA,NA OCASIAO APROPRIADA ATE SUA CARGA,PARA DEVOLUCAO,LOGO QUE DESNECESSARIA</t>
  </si>
  <si>
    <t xml:space="preserve">M.MÊS</t>
  </si>
  <si>
    <t xml:space="preserve">11.050.0002-0</t>
  </si>
  <si>
    <t xml:space="preserve">8.3.1</t>
  </si>
  <si>
    <t xml:space="preserve">RETIRADA DE ENTULHO DE OBRA COM CACAMBA DE ACO TIPO CONTAINER COM 5M3 DE CAPACIDADE,INCLUSIVE CARREGAMENTO,TRANSPORTE E DESCARREGAMENTO.CUSTO POR UNIDADE DE CACAMBA E INCLUI A TAXA PARA DESCARGA EM LOCAIS AUTORIZADOS</t>
  </si>
  <si>
    <t xml:space="preserve">04.014.0095-0</t>
  </si>
  <si>
    <t xml:space="preserve">8.3.2</t>
  </si>
  <si>
    <t xml:space="preserve">TRANSPORTE HORIZONTAL DE MATERIAL DE 1° CATEGORIA OU ENTULHO,EM CARRINHOS,A 100,00M DE DISTANCIA,INCLUSIVE CARGA A PA</t>
  </si>
  <si>
    <t xml:space="preserve">05.001.0177-0</t>
  </si>
  <si>
    <t xml:space="preserve">9.1.1</t>
  </si>
  <si>
    <t xml:space="preserve">REMOCAO DE MADEIRAMENTO DE TELHADO EM TELHA CERAMICA </t>
  </si>
  <si>
    <t xml:space="preserve">05.001.0049-0</t>
  </si>
  <si>
    <t xml:space="preserve">9.1.2</t>
  </si>
  <si>
    <t xml:space="preserve">LIMPEZA DE TELHA CERAMICA,CONSTANDO DE LAVAGEM COM AGUA PURA E ESCOVACAO COM ESCOVA DE ACO </t>
  </si>
  <si>
    <t xml:space="preserve">05.001.0402-0</t>
  </si>
  <si>
    <t xml:space="preserve">9.2.1</t>
  </si>
  <si>
    <t xml:space="preserve">REMOCAO DE FORRO DE MADEIRA</t>
  </si>
  <si>
    <t xml:space="preserve">05.001.0074-0</t>
  </si>
  <si>
    <t xml:space="preserve">9.2.2</t>
  </si>
  <si>
    <t xml:space="preserve">REMOÇÃO DE PISO DE MADEIRA (ASSOALHO E BARROTE), DE FORMA MANUAL, COM REAPROVEITAMENTO</t>
  </si>
  <si>
    <t xml:space="preserve">SINAPI</t>
  </si>
  <si>
    <t xml:space="preserve">97643</t>
  </si>
  <si>
    <t xml:space="preserve">9.2.3</t>
  </si>
  <si>
    <t xml:space="preserve">DEMOLIÇÃO DE PISO CALÇADA EXTERNA</t>
  </si>
  <si>
    <t xml:space="preserve">05.001.0018-0</t>
  </si>
  <si>
    <t xml:space="preserve">9.2.4</t>
  </si>
  <si>
    <t xml:space="preserve">DEMOLIÇÃO DE PISO ESCADA</t>
  </si>
  <si>
    <t xml:space="preserve">05.001.0016-0</t>
  </si>
  <si>
    <t xml:space="preserve">9.2.5</t>
  </si>
  <si>
    <t xml:space="preserve">DEMOLIÇÃO DE BASES DE CONCRETO EXISTENTES</t>
  </si>
  <si>
    <t xml:space="preserve">05.001.0001-0</t>
  </si>
  <si>
    <t xml:space="preserve">9.2.6</t>
  </si>
  <si>
    <t xml:space="preserve">ESCAVAÇÃO PARA EMBRECHAMENTO DO BALDRAME</t>
  </si>
  <si>
    <t xml:space="preserve">03.001.0004-1</t>
  </si>
  <si>
    <t xml:space="preserve">9.2.7</t>
  </si>
  <si>
    <t xml:space="preserve">DEMOLIÇÃO PARA REALIZAÇÃO DAS COSTURAS NAS PAREDES DO ARCO-CRUZEIRO</t>
  </si>
  <si>
    <t xml:space="preserve">05.001.0002-1</t>
  </si>
  <si>
    <t xml:space="preserve">10.1.1</t>
  </si>
  <si>
    <t xml:space="preserve">TESOURA COMPLETA EM MADEIRA APARELHADA,PARA VAO DE 6,00M.FORNECIMENTO E COLOCACAO </t>
  </si>
  <si>
    <t xml:space="preserve">16.001.0070-0</t>
  </si>
  <si>
    <t xml:space="preserve">10.1.2</t>
  </si>
  <si>
    <t xml:space="preserve">TERCA DE MADEIRA SERRADA,EM PECAS DE 3"X6",PARA COBERTURA DE QUALQUER TIPO.FORNECIMENTO E COLOCACAO </t>
  </si>
  <si>
    <t xml:space="preserve">16.001.0091-0</t>
  </si>
  <si>
    <t xml:space="preserve">10.1.3</t>
  </si>
  <si>
    <t xml:space="preserve">CAIBRO DE MADEIRA APARELHADA COM 3"X2".FORNECIMENTO E COLOCACAO </t>
  </si>
  <si>
    <t xml:space="preserve">16.001.0117-0</t>
  </si>
  <si>
    <t xml:space="preserve">10.1.4</t>
  </si>
  <si>
    <t xml:space="preserve">RIPA DE MADEIRA APARELHADA DE 1,5X4CM.FORNECIMENTO E COLOCACAO </t>
  </si>
  <si>
    <t xml:space="preserve">16.001.0119-0</t>
  </si>
  <si>
    <t xml:space="preserve">10.2.1</t>
  </si>
  <si>
    <t xml:space="preserve">CONTRACAIBRO (COM RIPA) DE MADEIRA APARELHADA DE 1,5X4CMM, PARA INSTALAÇÃO DE MANTA DE SUBCOBERTURA.FORNECIMENTO E COLOCACAO</t>
  </si>
  <si>
    <t xml:space="preserve">10.2.2</t>
  </si>
  <si>
    <t xml:space="preserve">SUBCOBERTURA COMPOSTA POR ESPUMA DE POLIETILENO EXPANDIDO E LAMINADO METALIZADO,COM ESPESSURA APROXIMADA DE 5MM,INCLUSIVE MADEIRAMENTO DE FIXACAO.FORNECIMENTO E COLOCACAO</t>
  </si>
  <si>
    <t xml:space="preserve">16.015.0005-A</t>
  </si>
  <si>
    <t xml:space="preserve">10.2.3</t>
  </si>
  <si>
    <t xml:space="preserve">COBERTURA EM TELHA CERAMICA COLONIAL,EXCLUSIVE CUMEEIRA E MADEIRAMENTO.MEDIDA PELA AREA REAL DE COBERTURA.FORNECIMENTO ECOLOCACAO</t>
  </si>
  <si>
    <t xml:space="preserve">16.002.0010-0</t>
  </si>
  <si>
    <t xml:space="preserve">10.2.4</t>
  </si>
  <si>
    <t xml:space="preserve">CORDAO PARA ARREMATE DE TELHADO EXECUTADO EM TELHAS COLONIAIS DUPLAS,LIGEIRAMENTE SOBREPOSTAS,PRESAS COM ARGAMASSA DE CIMENTO,AREIA E SAIBRO,NO TRACO 1:2:2.FORNECIMENTO E COLOCACAO</t>
  </si>
  <si>
    <t xml:space="preserve">16.002.0025-0</t>
  </si>
  <si>
    <t xml:space="preserve">10.2.5</t>
  </si>
  <si>
    <t xml:space="preserve">CUMEEIRA PARA COBERTURA EM TELHAS FRANCESAS,COLONIAIS,ROMANA OU PORTUGUESA.FORNECIMENTO E COLOCACAO </t>
  </si>
  <si>
    <t xml:space="preserve">16.002.0015-0</t>
  </si>
  <si>
    <t xml:space="preserve">10.3.1</t>
  </si>
  <si>
    <t xml:space="preserve">IMPERMEABILIZACAO DE PAREDES DE ALVENARIA DE TIJOLOS CERAMICOS,MACICOS,SEM A PRESENCA DE CAL,EMPREGANDO IMPERMEABILIZANTE LIQUIDO A BASE DE SILICATOS E RESINAS,CONSUMO DE 2KG/M2,QUE POR EFEITO DE CRISTALIZACAO,COLMATA A POROSIDADE DAS ALVENARIAS DE TIJOLO MACICO</t>
  </si>
  <si>
    <t xml:space="preserve">16.034.0003-0</t>
  </si>
  <si>
    <t xml:space="preserve">10.4.1</t>
  </si>
  <si>
    <t xml:space="preserve">CONSTRUÇÃO DE ALVENARIA PARA APOIO DO PRIMEIRO TRECHO DA ESCADA</t>
  </si>
  <si>
    <t xml:space="preserve">12.005.0115-0</t>
  </si>
  <si>
    <t xml:space="preserve">10.4.2</t>
  </si>
  <si>
    <t xml:space="preserve">PISO DE MADEIRA E ESCADA - RECUPERAÇÃO, PINTURA, IMUNIZAÇÃO</t>
  </si>
  <si>
    <t xml:space="preserve">SBC</t>
  </si>
  <si>
    <t xml:space="preserve">10.4.3</t>
  </si>
  <si>
    <t xml:space="preserve">REVISÃO DA ESTRUTURA DE MADEIRA DA ESCADA APROVEITAMENTO 50%</t>
  </si>
  <si>
    <t xml:space="preserve">10.4.4</t>
  </si>
  <si>
    <t xml:space="preserve">EXECUÇÃO DE PISO CIMENTADO NO ÚLTIMO NÍVEL</t>
  </si>
  <si>
    <t xml:space="preserve">13.301.0083-0</t>
  </si>
  <si>
    <t xml:space="preserve">10.4.5</t>
  </si>
  <si>
    <t xml:space="preserve">CAIXILHO E ALÇAPÃO METÁLICO HERMÉTICO EM AÇO GALVANIZADO 90X140CM</t>
  </si>
  <si>
    <t xml:space="preserve">14.002.0052-0</t>
  </si>
  <si>
    <t xml:space="preserve">11.1.1</t>
  </si>
  <si>
    <t xml:space="preserve">DESMONTAGEM CUIDADOSA DE ALVENARIA DE PEDRA ARGAMASSADA,INCLUSIVE EMPILHAMENTO LATERAL DENTRO DO CANTEIRO DE SERVICO</t>
  </si>
  <si>
    <t xml:space="preserve">05.001.0005-0</t>
  </si>
  <si>
    <t xml:space="preserve">11.1.2</t>
  </si>
  <si>
    <t xml:space="preserve">ALVENARIA DE PEDRA EM ELEVACAO,DE DUAS FACES,FEITA COM BLOCOS DE PEDRA DE MAO,ASSENTES COM ARGAMASSA DE CIMENTO,SAIBRO EAREIA,NO TRACO 1:2:3,TENDO ALTURA ATE 1,50M,SENDO A ESPESSURA ATE 0,35M</t>
  </si>
  <si>
    <t xml:space="preserve">12.001.0100-0</t>
  </si>
  <si>
    <t xml:space="preserve">11.2.1</t>
  </si>
  <si>
    <t xml:space="preserve">DEMOLIÇÃO CUIDADOSA DE ALVENARIA DE TIJOLO MACIÇO, DE FORMA MANUAL, COM REAPROVEITAMENTO</t>
  </si>
  <si>
    <t xml:space="preserve">97623</t>
  </si>
  <si>
    <t xml:space="preserve">11.2.2</t>
  </si>
  <si>
    <t xml:space="preserve">ALVENARIA DE TIJOLOS MACICOS 7X10X20CM,COM ARGAMASSA DE CIMENTO E SAIBRO,NO TRACO 1:6</t>
  </si>
  <si>
    <t xml:space="preserve">12.002.0010-0</t>
  </si>
  <si>
    <t xml:space="preserve">12.1.1</t>
  </si>
  <si>
    <t xml:space="preserve">MAPEAMENTO DE DANOS APÓS A REMOÇÃO DE REPINTURA</t>
  </si>
  <si>
    <t xml:space="preserve">S08748</t>
  </si>
  <si>
    <t xml:space="preserve">12.1.2</t>
  </si>
  <si>
    <t xml:space="preserve">TESTE A PERCUSSAO EM ARGAMASSAS DE PAREDES, COM BATIDAS LEVES,SEM RETIRADA DO MATERIAL SOLTO </t>
  </si>
  <si>
    <t xml:space="preserve">05.001.0160-0</t>
  </si>
  <si>
    <t xml:space="preserve">12.1.3</t>
  </si>
  <si>
    <t xml:space="preserve">RETIRADA CUIDADOSA DE REVESTIMENTO DE ARGAMASSA EM PAREDES</t>
  </si>
  <si>
    <t xml:space="preserve">05.001.0164-0</t>
  </si>
  <si>
    <t xml:space="preserve">12.1.4</t>
  </si>
  <si>
    <t xml:space="preserve">LIMPEZA PRELIMINAR DE PAREDES ARAGAMASSADAS, CONSIDERANDO-SE LAVAGEM COM ÁGUA E DETERGENTE NEUTRO, COM USO DE ESCOVA DE NYLON</t>
  </si>
  <si>
    <t xml:space="preserve">05.001.0385-0</t>
  </si>
  <si>
    <t xml:space="preserve">12.1.5</t>
  </si>
  <si>
    <t xml:space="preserve">LAVAGEM DE PAREDES COM CLORO LÍQUIDO</t>
  </si>
  <si>
    <t xml:space="preserve">S04408</t>
  </si>
  <si>
    <t xml:space="preserve">12.1.6</t>
  </si>
  <si>
    <t xml:space="preserve">ERRADICAÇÃO DE LIQUENS E FUNGOS EM PAREDES E ORNATOS</t>
  </si>
  <si>
    <t xml:space="preserve">S08715</t>
  </si>
  <si>
    <t xml:space="preserve">12.1.7</t>
  </si>
  <si>
    <t xml:space="preserve">ERRADICAÇÃO DE VEGETAÇÃO EM PAREDES E ORNATOS</t>
  </si>
  <si>
    <t xml:space="preserve">S08721</t>
  </si>
  <si>
    <t xml:space="preserve">12.1.8</t>
  </si>
  <si>
    <t xml:space="preserve">DESSALINIZAÇÃO DE PAREDES COM ARGAMASSA DE CAL (MAX 2 APLICAÇÕES)</t>
  </si>
  <si>
    <t xml:space="preserve">S12033</t>
  </si>
  <si>
    <t xml:space="preserve">12.2.1</t>
  </si>
  <si>
    <t xml:space="preserve">REMOÇÃO CUIDADOSA DE REVESTIMENTO DE ARGAMASSA EM PAREDES, COM ALTERAÇÃO CROMÁTICA DA SUPERFÍCIE</t>
  </si>
  <si>
    <t xml:space="preserve">12.2.2</t>
  </si>
  <si>
    <t xml:space="preserve">TRATAMENTO DE FISSURAS COM ARGAMASSA DE CAL E AREIA TRAÇO 1:3 (SEÇÃO ATÉ 5X5CM)</t>
  </si>
  <si>
    <t xml:space="preserve">S08727</t>
  </si>
  <si>
    <t xml:space="preserve">12.2.3</t>
  </si>
  <si>
    <t xml:space="preserve">EMBOCO INTERNO E EXTERNO COM ARGAMASSA DE CAL, BARRO E AREIA, NO TRACO 1:3:3,COM ESPESSURA DE 2CM, EXCLUSIVE CHAPISCO</t>
  </si>
  <si>
    <t xml:space="preserve">13.001.0041-A</t>
  </si>
  <si>
    <t xml:space="preserve">12.2.4</t>
  </si>
  <si>
    <t xml:space="preserve">REBOCO PRONTO PARA PAREDES EXTERNAS COMPOSTO DE CAL E AGREGADOS, COM 3MM DE ESPESSURA,APLICADO SOBRE SUPERFICIE</t>
  </si>
  <si>
    <t xml:space="preserve">13.009.0045-0</t>
  </si>
  <si>
    <t xml:space="preserve">13.1</t>
  </si>
  <si>
    <t xml:space="preserve">RESTAURO - CONSOLIDAÇÃO DE ADORNOS E ORNATOS</t>
  </si>
  <si>
    <t xml:space="preserve">S08712</t>
  </si>
  <si>
    <t xml:space="preserve">13.2</t>
  </si>
  <si>
    <t xml:space="preserve">FIXAÇÃO E TRATAMENTO DE ELEMENTOS DECORATIVOS</t>
  </si>
  <si>
    <t xml:space="preserve">S08723</t>
  </si>
  <si>
    <t xml:space="preserve">13.3</t>
  </si>
  <si>
    <t xml:space="preserve">LIMPEZA E HIGIENIZAÇÃO DE ORNATOS EM PAREDES</t>
  </si>
  <si>
    <t xml:space="preserve">S08717</t>
  </si>
  <si>
    <t xml:space="preserve">13.4</t>
  </si>
  <si>
    <t xml:space="preserve">RESTAURAÇÃO DO SINO E RELÓGIODA TORRE</t>
  </si>
  <si>
    <t xml:space="preserve">PROPOSTA</t>
  </si>
  <si>
    <t xml:space="preserve">MC SANTOS</t>
  </si>
  <si>
    <t xml:space="preserve">14.1</t>
  </si>
  <si>
    <t xml:space="preserve">LIMPEZA DE CANTARIA</t>
  </si>
  <si>
    <t xml:space="preserve">05.001.0387-0</t>
  </si>
  <si>
    <t xml:space="preserve">14.2</t>
  </si>
  <si>
    <t xml:space="preserve">RESTAURAÇÃO DE PEITORIS/SOLEIRAS COM ARGAMASSA DE PÓ DE PEDRA COM CIMENTO BRANCO - ACABAMENTO POLIDO</t>
  </si>
  <si>
    <t xml:space="preserve">S04509</t>
  </si>
  <si>
    <t xml:space="preserve">15.1.1</t>
  </si>
  <si>
    <t xml:space="preserve">REMOÇÃO CUIDADOSA DE ASSOALHO EM PISO DE MADEIRA , DE FORMA MANUAL</t>
  </si>
  <si>
    <t xml:space="preserve">05.001.0079-0</t>
  </si>
  <si>
    <t xml:space="preserve">15.1.2</t>
  </si>
  <si>
    <t xml:space="preserve">REMOÇÃO DE BARROTEAMENTO  DANIFICADO DE PISO DE MADEIRA COM DIMENSOES DE ATE 3" X 9", SEM APROVEITAMENTO DO MATERIAL RETIRADO </t>
  </si>
  <si>
    <t xml:space="preserve">05.001.0133-0</t>
  </si>
  <si>
    <t xml:space="preserve">15.1.3</t>
  </si>
  <si>
    <t xml:space="preserve">BARROTE DE MADEIRA DE LEI DE 3" X 4.1/2", PARA PISO EM ASSOALHO, APOIADO EM PILARETE DE 20X20CM,DE ALVENARIA DE TIJOLOS MACICOS OU OUTRO,EXCLUSIVE OS PILARETES</t>
  </si>
  <si>
    <t xml:space="preserve">13.398.0018-0</t>
  </si>
  <si>
    <t xml:space="preserve">15.1.4</t>
  </si>
  <si>
    <t xml:space="preserve">PISO EM ASSOALHO DE MADEIRA DE LEI (PEROBA OU IPÊ), CONSIDERANDO MADEIRA NOVA</t>
  </si>
  <si>
    <t xml:space="preserve">101746</t>
  </si>
  <si>
    <t xml:space="preserve">15.1.5</t>
  </si>
  <si>
    <t xml:space="preserve">ENCERAMENTO DE PISO EM MADEIRA,INCLUSIVE LIXAMENTO,UMA DEMAO DE VERNIZ IMUNIZANTE  E TRES DEMAOS DE CERA, CADA QUAL SEGUIDA DE ABERTURA DE BRILHO A ESCOVA E FLANELA</t>
  </si>
  <si>
    <t xml:space="preserve">17.020.0040-0</t>
  </si>
  <si>
    <t xml:space="preserve">15.2.1</t>
  </si>
  <si>
    <t xml:space="preserve">DEMOLICAO CUIDADOSA DE PISO DE LADRILHO COM RESPECTIVA CAMADA DE ARGAMASSA DE ASSENTAMENTO,INCLUSIVE EMPILHAMENTO LATERAL DENTRO DO CANTEIRO DE SERVICO</t>
  </si>
  <si>
    <t xml:space="preserve">05.001.0015-0</t>
  </si>
  <si>
    <t xml:space="preserve">15.2.2</t>
  </si>
  <si>
    <t xml:space="preserve">PISO EM LADRILHO HIDRAULICO, CONFORME PADRÃO EXISTENTE, MEDINDO APROXIMADAMENTE 20X20 CM</t>
  </si>
  <si>
    <t xml:space="preserve">13.332.0010-0</t>
  </si>
  <si>
    <t xml:space="preserve">15.3.1</t>
  </si>
  <si>
    <t xml:space="preserve">REMOCAO DE CUIDADOSA DE RODAPES DE MADEIRA</t>
  </si>
  <si>
    <t xml:space="preserve">05.001.0078-0</t>
  </si>
  <si>
    <t xml:space="preserve">15.3.2</t>
  </si>
  <si>
    <t xml:space="preserve">RODAPE DE MADEIRA EM  IPE OU MADEIRA EQUIVALENTE, FIXADO EM TACOS CHUMBADOS NA ALVENARIA</t>
  </si>
  <si>
    <t xml:space="preserve">13.398.0030-0</t>
  </si>
  <si>
    <t xml:space="preserve">15.4.1</t>
  </si>
  <si>
    <t xml:space="preserve">PISO TATIL</t>
  </si>
  <si>
    <t xml:space="preserve">13.333.0015-0</t>
  </si>
  <si>
    <t xml:space="preserve">15.4.2</t>
  </si>
  <si>
    <t xml:space="preserve">PISO CIMENTADO VASSOURADO (RAMPA)</t>
  </si>
  <si>
    <t xml:space="preserve">13.301.0082-0</t>
  </si>
  <si>
    <t xml:space="preserve">16.1</t>
  </si>
  <si>
    <t xml:space="preserve">REMOCAO CUIDADOSA DE FORRO DE MADEIRA, INCLUSIVE ENGRADAMENTO</t>
  </si>
  <si>
    <t xml:space="preserve">05.001.0065-0</t>
  </si>
  <si>
    <t xml:space="preserve">16.2</t>
  </si>
  <si>
    <t xml:space="preserve">BARROTEAMENTO PARA FORRO FEITO COM MADEIRA DE LEI ,ESPACADO DE 50CM</t>
  </si>
  <si>
    <t xml:space="preserve">13.170.0025-0</t>
  </si>
  <si>
    <t xml:space="preserve">16.3</t>
  </si>
  <si>
    <t xml:space="preserve">FORRO EM TÁBUAS DE MADEIRA, TIPO SIA E CAMISA, PREGADOS SOBRE BARROTES ESPAÇADOS A CADA 50 CM</t>
  </si>
  <si>
    <t xml:space="preserve">13.195.0015-0</t>
  </si>
  <si>
    <t xml:space="preserve">17.1.1</t>
  </si>
  <si>
    <t xml:space="preserve">REMOÇÃO DE ESQUADRIA DE MADEIRA, COM OU SEM BATENTE</t>
  </si>
  <si>
    <t xml:space="preserve">S00031</t>
  </si>
  <si>
    <t xml:space="preserve">17.1.2</t>
  </si>
  <si>
    <t xml:space="preserve">RESTAURO - DESMONTAGEM DE ESQUADRIA DE MADEIRA</t>
  </si>
  <si>
    <t xml:space="preserve">S04062</t>
  </si>
  <si>
    <t xml:space="preserve">17.1.3</t>
  </si>
  <si>
    <t xml:space="preserve">RESTAURO - ENXERTO EM ESQUADRIAS DE MADEIRA COM APLICAÇÃO DE PASTA DE PÓ DE SERRA E COLA</t>
  </si>
  <si>
    <t xml:space="preserve">S04363</t>
  </si>
  <si>
    <t xml:space="preserve">17.1.4</t>
  </si>
  <si>
    <t xml:space="preserve">RESTAURO - MONTAGEM DE ESQUADRIA DE MADEIRA</t>
  </si>
  <si>
    <t xml:space="preserve">S04063</t>
  </si>
  <si>
    <t xml:space="preserve">17.1.5</t>
  </si>
  <si>
    <t xml:space="preserve">RECUPERAÇÃO DE ESQUADRIA DE MADEIRA DE OBRAS HISTÓRICAS C/ APROVEITAMENTO DE 75%</t>
  </si>
  <si>
    <t xml:space="preserve">S04052</t>
  </si>
  <si>
    <t xml:space="preserve">17.2.1</t>
  </si>
  <si>
    <t xml:space="preserve">LIMPEZA DE FERRAGEM</t>
  </si>
  <si>
    <t xml:space="preserve">S04367</t>
  </si>
  <si>
    <t xml:space="preserve">17.2.2</t>
  </si>
  <si>
    <t xml:space="preserve">RECONSTITUIÇÃO DE DOBRADIÇAS EM CHAPA DE AÇO, DIM. MAX. 3" X 5"</t>
  </si>
  <si>
    <t xml:space="preserve">S04380</t>
  </si>
  <si>
    <t xml:space="preserve">17.2.3</t>
  </si>
  <si>
    <t xml:space="preserve">RECONSTITUIÇÃO DE FERROLHOS</t>
  </si>
  <si>
    <t xml:space="preserve">S04379</t>
  </si>
  <si>
    <t xml:space="preserve">17.2.4</t>
  </si>
  <si>
    <t xml:space="preserve">LUBRIFICAÇÃO DE FERRAGEM</t>
  </si>
  <si>
    <t xml:space="preserve">S04368</t>
  </si>
  <si>
    <t xml:space="preserve">17.3.1</t>
  </si>
  <si>
    <t xml:space="preserve">GUARDA-CORPO DE FERRO GALVANIZADO,COM MODULO DE 2,00M DE COMPRIMENTO,COM UM TUBO (02 TUBOS)</t>
  </si>
  <si>
    <t xml:space="preserve">14.002.0209-0</t>
  </si>
  <si>
    <t xml:space="preserve">18.1.1</t>
  </si>
  <si>
    <t xml:space="preserve">REMOCAO E RASPAGEM DE PINTURA A CAL</t>
  </si>
  <si>
    <t xml:space="preserve">022413</t>
  </si>
  <si>
    <t xml:space="preserve">18.1.2</t>
  </si>
  <si>
    <t xml:space="preserve">CAIACAO INTERNA OU EXTERNA SOBRE SUPERFICIE LISA,EM TRES DEMAOS,ADICIONANDO FIXADOR                                     </t>
  </si>
  <si>
    <t xml:space="preserve">17.012.0011-0</t>
  </si>
  <si>
    <t xml:space="preserve">18.2.1</t>
  </si>
  <si>
    <t xml:space="preserve">PREPARO DE MADEIRA NOVA,INCLUSIVE LIXAMENTO,LIMPEZA,UMA DEMAO DE VERNIZ ISOLANTE INCOLOR,DUAS DEMAOS DE MASSA PARA MADEIRA,LIXAMENTO E REMOCAO DE PO,E UMA DEMAO DE FUNDO SINTETICONIVELADOR</t>
  </si>
  <si>
    <t xml:space="preserve">17.017.0100-0</t>
  </si>
  <si>
    <t xml:space="preserve">18.2.2</t>
  </si>
  <si>
    <t xml:space="preserve">PINTURA ESMALTE SINTÉTICO SOBRE MADEIRA ,COM DUAS DEMAOS, SOBRE SUPERFICIE PREPARADA</t>
  </si>
  <si>
    <t xml:space="preserve">17.017.0160-0</t>
  </si>
  <si>
    <t xml:space="preserve">19.1.1</t>
  </si>
  <si>
    <t xml:space="preserve">Limpeza química e/ou mecânica do douramento</t>
  </si>
  <si>
    <t xml:space="preserve">COMP. PRÓPRIA</t>
  </si>
  <si>
    <t xml:space="preserve">19.1.2</t>
  </si>
  <si>
    <t xml:space="preserve">Decapagem da pintura atual</t>
  </si>
  <si>
    <t xml:space="preserve">19.1.3</t>
  </si>
  <si>
    <t xml:space="preserve">Consolidação das áreas com infestação de térmitas</t>
  </si>
  <si>
    <t xml:space="preserve">Unid.</t>
  </si>
  <si>
    <t xml:space="preserve">19.1.4</t>
  </si>
  <si>
    <t xml:space="preserve">Recomposição volumétrica pontual e réplica de madeira nas lacunas</t>
  </si>
  <si>
    <t xml:space="preserve">19.1.5</t>
  </si>
  <si>
    <t xml:space="preserve">Base de preparação das áreas de pintura plana</t>
  </si>
  <si>
    <t xml:space="preserve">19.1.6</t>
  </si>
  <si>
    <t xml:space="preserve">Base de preparação do douramento brunido</t>
  </si>
  <si>
    <t xml:space="preserve">19.1.7</t>
  </si>
  <si>
    <t xml:space="preserve">Reintegração do douramento a base de mordente à óleo</t>
  </si>
  <si>
    <t xml:space="preserve">19.1.8</t>
  </si>
  <si>
    <t xml:space="preserve">Protetivo do douramento</t>
  </si>
  <si>
    <t xml:space="preserve">19.1.9</t>
  </si>
  <si>
    <t xml:space="preserve">Repintura plana com cor a ser definida pela fiscalização</t>
  </si>
  <si>
    <t xml:space="preserve">19.2.1</t>
  </si>
  <si>
    <t xml:space="preserve">19.2.2</t>
  </si>
  <si>
    <t xml:space="preserve">19.2.3</t>
  </si>
  <si>
    <t xml:space="preserve">19.2.4</t>
  </si>
  <si>
    <t xml:space="preserve">19.2.5</t>
  </si>
  <si>
    <t xml:space="preserve">19.2.6</t>
  </si>
  <si>
    <t xml:space="preserve">19.2.7</t>
  </si>
  <si>
    <t xml:space="preserve">Reintegração do douramento brunido</t>
  </si>
  <si>
    <t xml:space="preserve">19.2.8</t>
  </si>
  <si>
    <t xml:space="preserve">19.2.9</t>
  </si>
  <si>
    <t xml:space="preserve">19.3.1</t>
  </si>
  <si>
    <t xml:space="preserve">19.3.2</t>
  </si>
  <si>
    <t xml:space="preserve">19.3.3</t>
  </si>
  <si>
    <t xml:space="preserve">19.3.4</t>
  </si>
  <si>
    <t xml:space="preserve">19.3.5</t>
  </si>
  <si>
    <t xml:space="preserve">19.3.6</t>
  </si>
  <si>
    <t xml:space="preserve">Base de preparação do douramento</t>
  </si>
  <si>
    <t xml:space="preserve">19.3.7</t>
  </si>
  <si>
    <t xml:space="preserve">19.3.8</t>
  </si>
  <si>
    <t xml:space="preserve">19.3.9</t>
  </si>
  <si>
    <t xml:space="preserve">19.4.1</t>
  </si>
  <si>
    <t xml:space="preserve">19.4.2</t>
  </si>
  <si>
    <t xml:space="preserve">19.4.3</t>
  </si>
  <si>
    <t xml:space="preserve">19.4.4</t>
  </si>
  <si>
    <t xml:space="preserve">19.4.5</t>
  </si>
  <si>
    <t xml:space="preserve">19.4.6</t>
  </si>
  <si>
    <t xml:space="preserve">19.4.7</t>
  </si>
  <si>
    <t xml:space="preserve">19.4.8</t>
  </si>
  <si>
    <t xml:space="preserve">19.4.9</t>
  </si>
  <si>
    <t xml:space="preserve">19.5.1</t>
  </si>
  <si>
    <t xml:space="preserve">Limpeza ou decapagem química e/ou mecânica do douramento</t>
  </si>
  <si>
    <t xml:space="preserve">19.5.2</t>
  </si>
  <si>
    <t xml:space="preserve">19.5.3</t>
  </si>
  <si>
    <t xml:space="preserve">Consolidação das áreas de pulverulência</t>
  </si>
  <si>
    <t xml:space="preserve">19.5.4</t>
  </si>
  <si>
    <t xml:space="preserve">Reintegração do estuque com recomposição volumétrica dos frisos, boleados e ornatos</t>
  </si>
  <si>
    <t xml:space="preserve">19.5.5</t>
  </si>
  <si>
    <t xml:space="preserve">Confecção de moldes e fixação de peças</t>
  </si>
  <si>
    <t xml:space="preserve">19.5.6</t>
  </si>
  <si>
    <t xml:space="preserve">19.5.7</t>
  </si>
  <si>
    <t xml:space="preserve">19.5.8</t>
  </si>
  <si>
    <t xml:space="preserve">19.5.9</t>
  </si>
  <si>
    <t xml:space="preserve">19.5.19</t>
  </si>
  <si>
    <t xml:space="preserve">19.6.1</t>
  </si>
  <si>
    <t xml:space="preserve">19.6.2</t>
  </si>
  <si>
    <t xml:space="preserve">19.6.3</t>
  </si>
  <si>
    <t xml:space="preserve">19.6.4</t>
  </si>
  <si>
    <t xml:space="preserve">19.6.5</t>
  </si>
  <si>
    <t xml:space="preserve">19.6.6</t>
  </si>
  <si>
    <t xml:space="preserve">19.6.7</t>
  </si>
  <si>
    <t xml:space="preserve">19.6.8</t>
  </si>
  <si>
    <t xml:space="preserve">19.6.9</t>
  </si>
  <si>
    <t xml:space="preserve">19.6.10</t>
  </si>
  <si>
    <t xml:space="preserve">19.7.1</t>
  </si>
  <si>
    <t xml:space="preserve">19.7.2</t>
  </si>
  <si>
    <t xml:space="preserve">19.7.3</t>
  </si>
  <si>
    <t xml:space="preserve">19.7.4</t>
  </si>
  <si>
    <t xml:space="preserve">19.7.5</t>
  </si>
  <si>
    <t xml:space="preserve">19.7.6</t>
  </si>
  <si>
    <t xml:space="preserve">19.7.7</t>
  </si>
  <si>
    <t xml:space="preserve">19.7.8</t>
  </si>
  <si>
    <t xml:space="preserve">19.7.9</t>
  </si>
  <si>
    <t xml:space="preserve">19.7.19</t>
  </si>
  <si>
    <t xml:space="preserve">19.8.1</t>
  </si>
  <si>
    <t xml:space="preserve">19.8.2</t>
  </si>
  <si>
    <t xml:space="preserve">19.8.3</t>
  </si>
  <si>
    <t xml:space="preserve">19.8.4</t>
  </si>
  <si>
    <t xml:space="preserve">19.8.5</t>
  </si>
  <si>
    <t xml:space="preserve">19.8.6</t>
  </si>
  <si>
    <t xml:space="preserve">19.8.7</t>
  </si>
  <si>
    <t xml:space="preserve">19.8.8</t>
  </si>
  <si>
    <t xml:space="preserve">19.8.9</t>
  </si>
  <si>
    <t xml:space="preserve">19.9.1</t>
  </si>
  <si>
    <t xml:space="preserve">19.9.2</t>
  </si>
  <si>
    <t xml:space="preserve">19.9.3</t>
  </si>
  <si>
    <t xml:space="preserve">19.9.4</t>
  </si>
  <si>
    <t xml:space="preserve">19.9.5</t>
  </si>
  <si>
    <t xml:space="preserve">19.9.6</t>
  </si>
  <si>
    <t xml:space="preserve">19.9.7</t>
  </si>
  <si>
    <t xml:space="preserve">19.9.8</t>
  </si>
  <si>
    <t xml:space="preserve">19.9.9</t>
  </si>
  <si>
    <t xml:space="preserve">19.10.1</t>
  </si>
  <si>
    <t xml:space="preserve">19.10.2</t>
  </si>
  <si>
    <t xml:space="preserve">Limpeza química para remoção de resíduos</t>
  </si>
  <si>
    <t xml:space="preserve">19.10.3</t>
  </si>
  <si>
    <t xml:space="preserve">Recomposição volumétrica</t>
  </si>
  <si>
    <t xml:space="preserve">19.10.4</t>
  </si>
  <si>
    <t xml:space="preserve">Protetivo</t>
  </si>
  <si>
    <t xml:space="preserve">20.1</t>
  </si>
  <si>
    <t xml:space="preserve">PROJETOR LED FIXAR BASE ORIENTÁVEL 5460lm 60W 10G PJ60W-10G</t>
  </si>
  <si>
    <t xml:space="preserve">POWER LUME</t>
  </si>
  <si>
    <t xml:space="preserve">20.2</t>
  </si>
  <si>
    <t xml:space="preserve">PROJETOR LED FIXAR BASE ORIENTÁVEL 3276lm 36W 60G PJ36W-60G</t>
  </si>
  <si>
    <t xml:space="preserve">20.3</t>
  </si>
  <si>
    <t xml:space="preserve">PROJETOR LED FIXAR BASE ORIENTÁVEL 2730lm 30W 60G PJ30W-60G</t>
  </si>
  <si>
    <t xml:space="preserve">20.4</t>
  </si>
  <si>
    <t xml:space="preserve">PROJETOR LED FIXAR BASE ORIENTÁVEL 4550lm 50W 25G PJ50W-25G</t>
  </si>
  <si>
    <t xml:space="preserve">20.5</t>
  </si>
  <si>
    <t xml:space="preserve">PROJETOR LED FIXAR BASE ORIENTÁVEL 819lm 9W 40G PJ9W-40G</t>
  </si>
  <si>
    <t xml:space="preserve">20.6</t>
  </si>
  <si>
    <t xml:space="preserve">PROJETOR LED FIXAR BASE ORIENTÁVEL 819lm 9W 60G PJ9W-60G</t>
  </si>
  <si>
    <t xml:space="preserve">20.7</t>
  </si>
  <si>
    <t xml:space="preserve">EMBUTIDO DE SOLO LED ASSIMÉTRICO 1365lm 15W 60G ES15W-60G+</t>
  </si>
  <si>
    <t xml:space="preserve">20.8</t>
  </si>
  <si>
    <t xml:space="preserve">EMBUTIDO DE SOLO LED 1820lm 20W 10G ES20W-10G</t>
  </si>
  <si>
    <t xml:space="preserve">20.9</t>
  </si>
  <si>
    <t xml:space="preserve">EMBUTIDO DE SOLO LED 1365lm 15W 40G ES15W-40G</t>
  </si>
  <si>
    <t xml:space="preserve">20.10</t>
  </si>
  <si>
    <t xml:space="preserve">BALIZADORES DA RAMPA DE ACESSO 273lm 3W 60G ES3W-60G</t>
  </si>
  <si>
    <t xml:space="preserve">20.11</t>
  </si>
  <si>
    <t xml:space="preserve">PENDENTE DEC. BRANCO (LUSTRE VIENA costumiz 560lm 4,7W 120G</t>
  </si>
  <si>
    <t xml:space="preserve">20.12</t>
  </si>
  <si>
    <t xml:space="preserve">LUSTRE PENDENTE DEC. CRISTAL (modelo anexo) 07X560lm 07X4,7W 360G</t>
  </si>
  <si>
    <t xml:space="preserve">20.13</t>
  </si>
  <si>
    <t xml:space="preserve">DOWNLIGHT SOBREPOR LED 3276lm 36W 40G DLA-SBP36-40G</t>
  </si>
  <si>
    <t xml:space="preserve">20.14</t>
  </si>
  <si>
    <t xml:space="preserve">PLAFON (PLACA) SOBREPOR LED 1350lm 18W 180G</t>
  </si>
  <si>
    <t xml:space="preserve">20.15</t>
  </si>
  <si>
    <t xml:space="preserve">PROJETOR LED FIXAR BASE ORIENTÁVEL 1365lm 15W 10G PJ15W-10G HoneyComb</t>
  </si>
  <si>
    <t xml:space="preserve">20.16</t>
  </si>
  <si>
    <t xml:space="preserve">PROJETOR LED FIXAR BASE ORIENTÁVEL 1365lm 15W 60G PJ15W-60G HoneyComb</t>
  </si>
  <si>
    <t xml:space="preserve">20.17</t>
  </si>
  <si>
    <t xml:space="preserve">PROJETOR LED FIXAR BASE ORIENTÁVEL 819lm 9W 60G  PJ9W-60G</t>
  </si>
  <si>
    <t xml:space="preserve">20.18</t>
  </si>
  <si>
    <t xml:space="preserve">PROJETOR LINEAR LED 1700lm 18W 60G PL18W-60G</t>
  </si>
  <si>
    <t xml:space="preserve">20.19</t>
  </si>
  <si>
    <t xml:space="preserve">PROJETOR LINEAR LED 1700lm 18W 30x65G PL18W-30GX65G</t>
  </si>
  <si>
    <t xml:space="preserve">20.20</t>
  </si>
  <si>
    <t xml:space="preserve">PERFIL SOBREPOR LINEAR LED (02m cada) 1500lm 10W / mt 120G SBP-12</t>
  </si>
  <si>
    <t xml:space="preserve">20.21</t>
  </si>
  <si>
    <t xml:space="preserve">PROJETOR LED FIXAR BASE ORIENTÁVEL 819lm 9W 25G PJ9W-25G</t>
  </si>
  <si>
    <t xml:space="preserve">20.22</t>
  </si>
  <si>
    <t xml:space="preserve">PENDENTE DEC. BRANCO (LUSTRE VIENA costumiz  3000lm 23W 6500K 150G</t>
  </si>
  <si>
    <t xml:space="preserve">20.23</t>
  </si>
  <si>
    <t xml:space="preserve">PROJETOR LED FIXAR BASE ORIENTÁVEL 819lm 9W 60G PJ9W-25G</t>
  </si>
  <si>
    <t xml:space="preserve">20.24</t>
  </si>
  <si>
    <t xml:space="preserve">INSTALAÇÃO EMONTAGEM DE LUMINÁRIAS</t>
  </si>
  <si>
    <t xml:space="preserve">18.027.0334-0</t>
  </si>
  <si>
    <t xml:space="preserve">21.1</t>
  </si>
  <si>
    <t xml:space="preserve">Eletroduto de PVC rígido, rosqueável, de 3/4", fornecido em vara de 3m.</t>
  </si>
  <si>
    <t xml:space="preserve">21.2</t>
  </si>
  <si>
    <t xml:space="preserve">Eletroduto de PVC rígido, rosqueável, de 1", fornecido em vara de 3m.</t>
  </si>
  <si>
    <t xml:space="preserve">21.3</t>
  </si>
  <si>
    <t xml:space="preserve">Eletroduto de PVC rígido, rosqueável, de 1 1/2", fornecido em vara de 3m.</t>
  </si>
  <si>
    <t xml:space="preserve">21.4</t>
  </si>
  <si>
    <t xml:space="preserve">Kanaflex de PVC flexível de 3/4".</t>
  </si>
  <si>
    <t xml:space="preserve">21.5</t>
  </si>
  <si>
    <t xml:space="preserve">Kanaflex de PVC flexível de 1".</t>
  </si>
  <si>
    <t xml:space="preserve">21.6</t>
  </si>
  <si>
    <t xml:space="preserve">Kanaflex de PVC flexível de 1 1/2".</t>
  </si>
  <si>
    <t xml:space="preserve">21.7</t>
  </si>
  <si>
    <t xml:space="preserve">Curva de PVC rígido, rosqueável, diâmetro nominal de 3/4".</t>
  </si>
  <si>
    <t xml:space="preserve">21.8</t>
  </si>
  <si>
    <t xml:space="preserve">Curva de PVC rígido, rosqueável, diâmetro nominal de 1".</t>
  </si>
  <si>
    <t xml:space="preserve">21.9</t>
  </si>
  <si>
    <t xml:space="preserve">Curva de PVC rígido, rosqueável, diâmetro nominal de 1 1/2".</t>
  </si>
  <si>
    <t xml:space="preserve">21.10</t>
  </si>
  <si>
    <t xml:space="preserve">LUVA de PVC rígido, rosqueável, diâmetro nominal de 3/4".</t>
  </si>
  <si>
    <t xml:space="preserve">21.11</t>
  </si>
  <si>
    <t xml:space="preserve">LUVA de PVC rígido, rosqueável, diâmetro nominal de 1".</t>
  </si>
  <si>
    <t xml:space="preserve">21.12</t>
  </si>
  <si>
    <t xml:space="preserve">LUVA de PVC rígido, rosqueável, diâmetro nominal de 1 1/2".</t>
  </si>
  <si>
    <t xml:space="preserve">21.13</t>
  </si>
  <si>
    <t xml:space="preserve">Caixa plástica 4" x 2" de embutir</t>
  </si>
  <si>
    <t xml:space="preserve">21.14</t>
  </si>
  <si>
    <t xml:space="preserve">Caixa plástica 4" x 4" de embutir</t>
  </si>
  <si>
    <t xml:space="preserve">21.15</t>
  </si>
  <si>
    <t xml:space="preserve">Caixa de passagem de sobrepor de (20 x 20)cm.</t>
  </si>
  <si>
    <t xml:space="preserve">21.16</t>
  </si>
  <si>
    <t xml:space="preserve">Tampão e aro de ferro fundido tipo ZA</t>
  </si>
  <si>
    <t xml:space="preserve">21.17</t>
  </si>
  <si>
    <t xml:space="preserve">Tampão e aro de ferro fundido tipo ZB.</t>
  </si>
  <si>
    <t xml:space="preserve">21.18</t>
  </si>
  <si>
    <t xml:space="preserve">Caixa de piso de concreto pré-fabricada, tipo ZA.</t>
  </si>
  <si>
    <t xml:space="preserve">21.19</t>
  </si>
  <si>
    <t xml:space="preserve">Caixa de piso de concreto pré-fabricada, tipo ZB</t>
  </si>
  <si>
    <t xml:space="preserve">21.20</t>
  </si>
  <si>
    <t xml:space="preserve">Tampão e Aro em ferro fundido p/ caixa de aterramento</t>
  </si>
  <si>
    <t xml:space="preserve">21.21</t>
  </si>
  <si>
    <t xml:space="preserve">Cantoneira de aterramento (25x25x5)mm x 2,40m</t>
  </si>
  <si>
    <t xml:space="preserve">21.22</t>
  </si>
  <si>
    <t xml:space="preserve">Caixa de medição polifásica</t>
  </si>
  <si>
    <t xml:space="preserve">21.23</t>
  </si>
  <si>
    <t xml:space="preserve">Caixa de piso p/ insp. Terra (30x30)cm s/ tampa</t>
  </si>
  <si>
    <t xml:space="preserve">21.24</t>
  </si>
  <si>
    <t xml:space="preserve">Módulo de Interruptor simples Pialplus ref. 611000</t>
  </si>
  <si>
    <t xml:space="preserve">21.25</t>
  </si>
  <si>
    <t xml:space="preserve">Módulo de Interruptor paralelo Pialplus</t>
  </si>
  <si>
    <t xml:space="preserve">21.26</t>
  </si>
  <si>
    <t xml:space="preserve">Módulo de Interruptor bipolar Pialplus </t>
  </si>
  <si>
    <t xml:space="preserve">21.27</t>
  </si>
  <si>
    <t xml:space="preserve">Módulo de Tomada 2P+T - 10A (127V) Pialplus ref. 615040 </t>
  </si>
  <si>
    <t xml:space="preserve">21.28</t>
  </si>
  <si>
    <t xml:space="preserve">Módulo de Tomada 2P+T - 20A (127V) Pialplus ref. 615060 </t>
  </si>
  <si>
    <t xml:space="preserve">21.29</t>
  </si>
  <si>
    <t xml:space="preserve">Módulo de Tomada 2P+T - 10A - vermelha (220V) Pialplus ref. 615079 </t>
  </si>
  <si>
    <t xml:space="preserve">21.30</t>
  </si>
  <si>
    <t xml:space="preserve">Módulo cego Pialplus </t>
  </si>
  <si>
    <t xml:space="preserve">21.31</t>
  </si>
  <si>
    <t xml:space="preserve">Módulo com um furo Pialplus </t>
  </si>
  <si>
    <t xml:space="preserve">21.32</t>
  </si>
  <si>
    <t xml:space="preserve">Placa 4"x2", 1 postos Pialplus ref. 618505 </t>
  </si>
  <si>
    <t xml:space="preserve">21.33</t>
  </si>
  <si>
    <t xml:space="preserve">Placa 4"x2", 2 postos Pialplus </t>
  </si>
  <si>
    <t xml:space="preserve">21.34</t>
  </si>
  <si>
    <t xml:space="preserve">Placa 4"x4", 1 + 1 postos Pialplus ref. 618511 </t>
  </si>
  <si>
    <t xml:space="preserve">21.35</t>
  </si>
  <si>
    <t xml:space="preserve">Placa 4"x4", 2 + 2 postos Pialplus </t>
  </si>
  <si>
    <t xml:space="preserve">21.36</t>
  </si>
  <si>
    <t xml:space="preserve">Placa 4"x4" cega Pialplus ref. 618510 </t>
  </si>
  <si>
    <t xml:space="preserve">21.37</t>
  </si>
  <si>
    <t xml:space="preserve">Suporte 4"x2" Pialplus ref. 612122 </t>
  </si>
  <si>
    <t xml:space="preserve">21.38</t>
  </si>
  <si>
    <t xml:space="preserve">Suporte 4"x4" Pialplus ref. 612124</t>
  </si>
  <si>
    <t xml:space="preserve">21.39</t>
  </si>
  <si>
    <t xml:space="preserve">Disjuntor (NBR IEC 947-2), Monopolar, de 16A/6KA </t>
  </si>
  <si>
    <t xml:space="preserve">21.40</t>
  </si>
  <si>
    <t xml:space="preserve">Disjuntor (NBR IEC 947-2), Monopolar, de 25A/6KA </t>
  </si>
  <si>
    <t xml:space="preserve">21.41</t>
  </si>
  <si>
    <t xml:space="preserve">Disjuntor (NBR IEC 947-2), Bipolar, de 16A/10KA </t>
  </si>
  <si>
    <t xml:space="preserve">21.42</t>
  </si>
  <si>
    <t xml:space="preserve">Disjuntor (NBR IEC 947-2), Bipolar, de 25A/10KA </t>
  </si>
  <si>
    <t xml:space="preserve">21.43</t>
  </si>
  <si>
    <t xml:space="preserve">Disjuntor (NBR IEC 947-2), Bipolar, de 32A/10KA </t>
  </si>
  <si>
    <t xml:space="preserve">21.44</t>
  </si>
  <si>
    <t xml:space="preserve">Disjuntor (NBR IEC 947-2), Tripolar, de 32A/10KA </t>
  </si>
  <si>
    <t xml:space="preserve">21.45</t>
  </si>
  <si>
    <t xml:space="preserve">Disjuntor (NBR IEC 947-2), Tripolar, de 63A/10KA </t>
  </si>
  <si>
    <t xml:space="preserve">21.46</t>
  </si>
  <si>
    <t xml:space="preserve">Disjuntor (NBR IEC 947-2), Tripolar, de 100A/10KA </t>
  </si>
  <si>
    <t xml:space="preserve">21.47</t>
  </si>
  <si>
    <t xml:space="preserve">Interruptor diferencial (IDR) Tetrapolar, de 63A (padrão IEC) </t>
  </si>
  <si>
    <t xml:space="preserve">21.48</t>
  </si>
  <si>
    <t xml:space="preserve">Protetor contra surtos ref. VCL-275-40KA </t>
  </si>
  <si>
    <t xml:space="preserve">21.49</t>
  </si>
  <si>
    <t xml:space="preserve">Protetor contra surtos ref. VCLN/PE-275-40KA </t>
  </si>
  <si>
    <t xml:space="preserve">21.50</t>
  </si>
  <si>
    <t xml:space="preserve">Quadro de sobrepor, trifásico, p/ 12 disjuntores IEC, barramentos p/ até 100A. </t>
  </si>
  <si>
    <t xml:space="preserve">21.51</t>
  </si>
  <si>
    <t xml:space="preserve">Quadro de sobrepor, trifásico, p/ 24 disjuntores IEC, barramentos p/ até 100A</t>
  </si>
  <si>
    <t xml:space="preserve">21.52</t>
  </si>
  <si>
    <t xml:space="preserve">Quadro de sobrepor, trifásico, p/ 36 disjuntores IEC, barramentos p/ até 100A</t>
  </si>
  <si>
    <t xml:space="preserve">21.53</t>
  </si>
  <si>
    <t xml:space="preserve">Caixa TAP (terminal de aterramento principal), mod. TEL-901</t>
  </si>
  <si>
    <t xml:space="preserve">21.54</t>
  </si>
  <si>
    <t xml:space="preserve">Contator tipo 3RT-10 25 da Siemens </t>
  </si>
  <si>
    <t xml:space="preserve">21.55</t>
  </si>
  <si>
    <t xml:space="preserve">Relé Temporizador Digital ST-20/127V da Coel </t>
  </si>
  <si>
    <t xml:space="preserve">21.56</t>
  </si>
  <si>
    <t xml:space="preserve">Interruptores de tecla bipolar ref. 14223 Margirus</t>
  </si>
  <si>
    <t xml:space="preserve">21.57</t>
  </si>
  <si>
    <t xml:space="preserve">Sinalizadores de neon (olho de boi) ref. LP-08 Sadokin</t>
  </si>
  <si>
    <t xml:space="preserve">21.58</t>
  </si>
  <si>
    <t xml:space="preserve">Identificações dos circuitos em acrílico (fundo preto, letras brancas), conforme detalhe em projeto. </t>
  </si>
  <si>
    <t xml:space="preserve">21.59</t>
  </si>
  <si>
    <t xml:space="preserve">Quadro de comando de sobrepor de (800x600)mm, porta com chave</t>
  </si>
  <si>
    <t xml:space="preserve">21.60</t>
  </si>
  <si>
    <t xml:space="preserve">Cabo de cobre flexível, afumex, de 2,5mm², 750V </t>
  </si>
  <si>
    <t xml:space="preserve">21.61</t>
  </si>
  <si>
    <t xml:space="preserve">Cabo de cobre flexível, afumex, de 4,0mm², 750V </t>
  </si>
  <si>
    <t xml:space="preserve">21.62</t>
  </si>
  <si>
    <t xml:space="preserve">Cabo de cobre, pirastic, de 6,0mm², 750V </t>
  </si>
  <si>
    <t xml:space="preserve">21.63</t>
  </si>
  <si>
    <t xml:space="preserve">Cabo de cobre, pirastic, de 16mm², 750V </t>
  </si>
  <si>
    <t xml:space="preserve">21.64</t>
  </si>
  <si>
    <t xml:space="preserve">Cabo de cobre, nu, de 50mm² </t>
  </si>
  <si>
    <t xml:space="preserve">21.65</t>
  </si>
  <si>
    <t xml:space="preserve">Cabo de cobre, sintenax, de 2,5mm², 1KV </t>
  </si>
  <si>
    <t xml:space="preserve">21.66</t>
  </si>
  <si>
    <t xml:space="preserve">Cabo de cobre, sintenax, de 35mm², 1KV </t>
  </si>
  <si>
    <t xml:space="preserve">21.67</t>
  </si>
  <si>
    <t xml:space="preserve">Conector tipo pino para cabo de 4,0-6,0mm² (pacote c/100) </t>
  </si>
  <si>
    <t xml:space="preserve">21.68</t>
  </si>
  <si>
    <t xml:space="preserve">Conector tipo olhal para cabo de 4,0-6,0mm² (pacote c/100) </t>
  </si>
  <si>
    <t xml:space="preserve">21.69</t>
  </si>
  <si>
    <t xml:space="preserve">Conector tipo terminal para cabo de 6,0mm² </t>
  </si>
  <si>
    <t xml:space="preserve">21.70</t>
  </si>
  <si>
    <t xml:space="preserve">Conector tipo terminal para cabo de 16mm² </t>
  </si>
  <si>
    <t xml:space="preserve">21.71</t>
  </si>
  <si>
    <t xml:space="preserve">Conector tipo terminal para cabo de 35mm²</t>
  </si>
  <si>
    <t xml:space="preserve">21.72</t>
  </si>
  <si>
    <t xml:space="preserve">SPDA - Presilha c/ furo de 5mm p/ cabos de #35 a 50mm², ref. TEL-744, Termotécnica. </t>
  </si>
  <si>
    <t xml:space="preserve">21.73</t>
  </si>
  <si>
    <t xml:space="preserve">SPDA -Grampo tipo "X" para cabos de #35mm², ref. TEL-853, Termotécnica</t>
  </si>
  <si>
    <t xml:space="preserve">21.74</t>
  </si>
  <si>
    <t xml:space="preserve">SPDA -Conector Mini-Gar em bronze estanhado p/ conexção entre cabos de #16 a 35mm² e vergalhão até 3/8", ref. TEL-583, Termotécnica.</t>
  </si>
  <si>
    <t xml:space="preserve">21.75</t>
  </si>
  <si>
    <t xml:space="preserve">SPDA -Conector cabo/haste p/ 2 cabos de #16 a 70mm², ref. TEL-580, Termotécnica</t>
  </si>
  <si>
    <t xml:space="preserve">21.76</t>
  </si>
  <si>
    <t xml:space="preserve">SPDA -Solda exotérmica tipo HCL 5/8", ref. TEL-HCL115, Termotécnica</t>
  </si>
  <si>
    <t xml:space="preserve">21.77</t>
  </si>
  <si>
    <t xml:space="preserve">SPDA -Haste cobreada alta camada (254 microns) de 5/8"x2,40m</t>
  </si>
  <si>
    <t xml:space="preserve">21.78</t>
  </si>
  <si>
    <t xml:space="preserve">SPDA -Terminal aéreo de latão para SPDA, ref. TEL-023, Termotécnica</t>
  </si>
  <si>
    <t xml:space="preserve">21.79</t>
  </si>
  <si>
    <t xml:space="preserve">SPDA -Terminal tipo prensa c/ 4 paraf. de #16 a 35mm², ref.TEL-5099, Termotécnica</t>
  </si>
  <si>
    <t xml:space="preserve">21.80</t>
  </si>
  <si>
    <t xml:space="preserve">SPDA -Tampa de ferro fundido ref. TEL-536 e Caixa de inspeção de aterramento tipo solo de PVC de 300mm, H=300mm, ref. TEL-552, Termotécnica.</t>
  </si>
  <si>
    <t xml:space="preserve">21.81</t>
  </si>
  <si>
    <t xml:space="preserve">SPDA -Cabo de cobre nu de #35mm².</t>
  </si>
  <si>
    <t xml:space="preserve">21.82</t>
  </si>
  <si>
    <t xml:space="preserve">SPDA -Cabo de cobre nu de #50mm².</t>
  </si>
  <si>
    <t xml:space="preserve">22.1</t>
  </si>
  <si>
    <r>
      <rPr>
        <sz val="12"/>
        <rFont val="Arial"/>
        <family val="2"/>
        <charset val="1"/>
      </rPr>
      <t xml:space="preserve">Tubo PVC Série Normal Esgotos </t>
    </r>
    <r>
      <rPr>
        <sz val="12"/>
        <rFont val="Calibri"/>
        <family val="2"/>
        <charset val="1"/>
      </rPr>
      <t xml:space="preserve">Ø</t>
    </r>
    <r>
      <rPr>
        <sz val="9"/>
        <rFont val="Arial"/>
        <family val="2"/>
        <charset val="1"/>
      </rPr>
      <t xml:space="preserve"> </t>
    </r>
    <r>
      <rPr>
        <sz val="12"/>
        <rFont val="Arial"/>
        <family val="2"/>
        <charset val="1"/>
      </rPr>
      <t xml:space="preserve">40mm Inclusive Conexões</t>
    </r>
  </si>
  <si>
    <t xml:space="preserve">15.036.0045-0</t>
  </si>
  <si>
    <t xml:space="preserve">22.2</t>
  </si>
  <si>
    <t xml:space="preserve">Tubo PVC Série Normal Esgotos Ø 50mm Inclusive Conexões</t>
  </si>
  <si>
    <t xml:space="preserve">15.036.0046-0</t>
  </si>
  <si>
    <t xml:space="preserve">22.3</t>
  </si>
  <si>
    <t xml:space="preserve">Tubo PVC Série Normal Esgotos Ø 100mm Inclusive Conexões</t>
  </si>
  <si>
    <t xml:space="preserve">15.036.0048-0</t>
  </si>
  <si>
    <t xml:space="preserve">22.4</t>
  </si>
  <si>
    <t xml:space="preserve">Tubo PVC Soldável Água Ø 25mm Inclusive Conexões</t>
  </si>
  <si>
    <t xml:space="preserve">15.036.0037-0</t>
  </si>
  <si>
    <t xml:space="preserve">22.5</t>
  </si>
  <si>
    <t xml:space="preserve">Registro Gaveta Ø 3/4"</t>
  </si>
  <si>
    <t xml:space="preserve">15.029.0011-0</t>
  </si>
  <si>
    <t xml:space="preserve">22.6</t>
  </si>
  <si>
    <t xml:space="preserve">Registro Pressão para Chuveiro Gaveta Ø 25mm</t>
  </si>
  <si>
    <t xml:space="preserve">22.7</t>
  </si>
  <si>
    <t xml:space="preserve">Grelha Quadrada 100mm</t>
  </si>
  <si>
    <t xml:space="preserve">15.003.0176-0</t>
  </si>
  <si>
    <t xml:space="preserve">22.8</t>
  </si>
  <si>
    <t xml:space="preserve">Grelha Quadrada 150mm</t>
  </si>
  <si>
    <t xml:space="preserve">15.003.0179-0</t>
  </si>
  <si>
    <t xml:space="preserve">23.1</t>
  </si>
  <si>
    <t xml:space="preserve">Extintor de PQS ABC 4 kg</t>
  </si>
  <si>
    <t xml:space="preserve">23.2</t>
  </si>
  <si>
    <t xml:space="preserve">Extintor de Gás Carbônico 4 kg</t>
  </si>
  <si>
    <t xml:space="preserve">23.3</t>
  </si>
  <si>
    <t xml:space="preserve">Suporte de piso para extintor de 4 kg</t>
  </si>
  <si>
    <t xml:space="preserve">23.4</t>
  </si>
  <si>
    <t xml:space="preserve">Haste de sinalização para suporte de piso</t>
  </si>
  <si>
    <t xml:space="preserve">23.5</t>
  </si>
  <si>
    <t xml:space="preserve">Luminária de emergência LED 1200 Lumens e 2 Faróis</t>
  </si>
  <si>
    <t xml:space="preserve">23.6</t>
  </si>
  <si>
    <t xml:space="preserve">Placa fotoluminescente "SAÍDA" conforme código 17 (SAÍDA DE EMERGÊNCIA) da NBR 13434-2 H=158mm</t>
  </si>
  <si>
    <t xml:space="preserve">23.7</t>
  </si>
  <si>
    <t xml:space="preserve">Placa fotoluminescente "SAÍDA" conforme código 14 (SAÍDA EM FRENTE) da NBR 13434-2 H=158mm</t>
  </si>
  <si>
    <t xml:space="preserve">23.8</t>
  </si>
  <si>
    <t xml:space="preserve">Placa fotoluminescente "ESCADA DE EMERGÊNCIA" conforme código 16D da NBR 13434-2 H=158mm</t>
  </si>
  <si>
    <t xml:space="preserve">23.9</t>
  </si>
  <si>
    <t xml:space="preserve">Placa fotoluminescente "EXTINTORES" conforme código 23 da NBR 13434-2 L=134mm</t>
  </si>
  <si>
    <t xml:space="preserve">24.1</t>
  </si>
  <si>
    <t xml:space="preserve">Quadro metálico 38cm x 32cm x17cm de sobrepor</t>
  </si>
  <si>
    <t xml:space="preserve">Andaluz</t>
  </si>
  <si>
    <t xml:space="preserve">24.2</t>
  </si>
  <si>
    <t xml:space="preserve">KIT CENTRAL EVO192</t>
  </si>
  <si>
    <t xml:space="preserve">PARADOX</t>
  </si>
  <si>
    <t xml:space="preserve">24.3</t>
  </si>
  <si>
    <t xml:space="preserve">TECLADO LCD AZUL DE 32 CARACTERES PARA CENTRAIS DIGIPLEX</t>
  </si>
  <si>
    <t xml:space="preserve">24.4</t>
  </si>
  <si>
    <t xml:space="preserve">SENSOR INTERNO PASSIVO SEM FIO PET IMMUNITY ATE 18KG</t>
  </si>
  <si>
    <t xml:space="preserve">24.5</t>
  </si>
  <si>
    <t xml:space="preserve">CONTATO MAGNETICO SEM FIO PARA PORTA</t>
  </si>
  <si>
    <t xml:space="preserve">24.6</t>
  </si>
  <si>
    <t xml:space="preserve">TRANSCEPTOR MAGELLAN SEM FIO PARA 32 ZONAS</t>
  </si>
  <si>
    <t xml:space="preserve">24.7</t>
  </si>
  <si>
    <t xml:space="preserve">MODULO DE INTERNET PARADOX VERSAO NUVEM SWAN</t>
  </si>
  <si>
    <t xml:space="preserve">24.8</t>
  </si>
  <si>
    <t xml:space="preserve">MODULO DE COMUNICACAO PARADOX 4G/3G/2G OU VIA GSM</t>
  </si>
  <si>
    <t xml:space="preserve">24.9</t>
  </si>
  <si>
    <t xml:space="preserve">SIRENE SEM FIO PARA AREA EXTERNA COM LUZ STROBO EMBUTIDA</t>
  </si>
  <si>
    <t xml:space="preserve">24.10</t>
  </si>
  <si>
    <t xml:space="preserve">24.11</t>
  </si>
  <si>
    <t xml:space="preserve">Cabo tipo Manga DNI 5x50</t>
  </si>
  <si>
    <t xml:space="preserve">COMPOSIÇÃO</t>
  </si>
  <si>
    <t xml:space="preserve">25.1</t>
  </si>
  <si>
    <t xml:space="preserve">ÁREA DE JARDINS / ARBUSTOS - FORNECIMENTO</t>
  </si>
  <si>
    <t xml:space="preserve">09.003.0192-0</t>
  </si>
  <si>
    <t xml:space="preserve">25.2</t>
  </si>
  <si>
    <t xml:space="preserve">ÁREA DE JARDINS / ARBUSTOS - PLANTIO</t>
  </si>
  <si>
    <t xml:space="preserve">09.002.0019-0</t>
  </si>
  <si>
    <t xml:space="preserve">25.3</t>
  </si>
  <si>
    <t xml:space="preserve">EXECUÇÃO DE PISO CIMENTADO ÁREAA EXTERNA - ESCASA E CALÇADA</t>
  </si>
  <si>
    <t xml:space="preserve">13.301.0090-0</t>
  </si>
  <si>
    <t xml:space="preserve">26.1</t>
  </si>
  <si>
    <t xml:space="preserve">REMOÇÃO DE TAPUME/ CHAPAS METÁLICAS E DE MADEIRA, DE FORMA MANUAL, SEM REAPROVEITAMENTO. AF_12/2017</t>
  </si>
  <si>
    <t xml:space="preserve">97637</t>
  </si>
  <si>
    <t xml:space="preserve">26.2</t>
  </si>
  <si>
    <t xml:space="preserve">LIMPEZA FINAL DE OBRAS</t>
  </si>
  <si>
    <t xml:space="preserve">210023</t>
  </si>
  <si>
    <t xml:space="preserve">CUSTO TOTAL =</t>
  </si>
  <si>
    <t xml:space="preserve">BDI 24,97% =</t>
  </si>
  <si>
    <t xml:space="preserve">VALOR TOTAL =</t>
  </si>
  <si>
    <t xml:space="preserve">OBRA : OBRAS DE RESTAURAÇÃO IGREJA SÃO JOÃO BATISTA</t>
  </si>
  <si>
    <t xml:space="preserve">LOCAL : RUA SÃO JOÃO S/NO. 134 - BARRA DE SÃO JOÃO – CASIMIRO DE ABREU - RJ</t>
  </si>
  <si>
    <t xml:space="preserve">ELABORAÇÃO DO PROJETO: URBANACON LTDA</t>
  </si>
  <si>
    <t xml:space="preserve">ENGENHEIRO RESIDENTE SÊNIOR</t>
  </si>
  <si>
    <t xml:space="preserve">PLANILHA SINTÉTICA</t>
  </si>
  <si>
    <t xml:space="preserve">valor</t>
  </si>
  <si>
    <t xml:space="preserve">incidência (%)</t>
  </si>
  <si>
    <t xml:space="preserve">CANTEIRO DE OBRAS</t>
  </si>
  <si>
    <t xml:space="preserve">PAISAGISMO</t>
  </si>
  <si>
    <t xml:space="preserve">TOTAL GERAL CUSTO</t>
  </si>
  <si>
    <t xml:space="preserve">BDI APLICADO = 24,97%</t>
  </si>
  <si>
    <t xml:space="preserve">TOTAL GERAL OBRA</t>
  </si>
  <si>
    <t xml:space="preserve">DEMONSTRATIVO DE COMPOSIÇÃO DO BDI SEGUNDO ACÓRDÃO 2622/2013 TCU - CONSTRUÇÃO DE EDIFÍCIOS - MÉDIA - PARCELA OBRA</t>
  </si>
  <si>
    <t xml:space="preserve">ITEM</t>
  </si>
  <si>
    <t xml:space="preserve">DESCRIÇÃO</t>
  </si>
  <si>
    <t xml:space="preserve">INCIDÊNCIA (%)</t>
  </si>
  <si>
    <t xml:space="preserve">01</t>
  </si>
  <si>
    <t xml:space="preserve">DESPESAS INDIRETAS</t>
  </si>
  <si>
    <t xml:space="preserve">01.01</t>
  </si>
  <si>
    <t xml:space="preserve">ADMINISTRAÇÃO CENTRAL (AC)</t>
  </si>
  <si>
    <t xml:space="preserve">01.02</t>
  </si>
  <si>
    <t xml:space="preserve">SEGUROS e GARANTIAS (SG)</t>
  </si>
  <si>
    <t xml:space="preserve">01.03</t>
  </si>
  <si>
    <t xml:space="preserve">RISCOS (R) </t>
  </si>
  <si>
    <t xml:space="preserve">01.04</t>
  </si>
  <si>
    <t xml:space="preserve">DESPESAS FINANCEIRAS (DF)</t>
  </si>
  <si>
    <t xml:space="preserve">02</t>
  </si>
  <si>
    <t xml:space="preserve">REMUNERAÇÃO</t>
  </si>
  <si>
    <t xml:space="preserve">02.01</t>
  </si>
  <si>
    <t xml:space="preserve">LUCRO (L)</t>
  </si>
  <si>
    <t xml:space="preserve">03</t>
  </si>
  <si>
    <t xml:space="preserve">TRIBUTOS (I)</t>
  </si>
  <si>
    <t xml:space="preserve">03.01</t>
  </si>
  <si>
    <t xml:space="preserve">ISS</t>
  </si>
  <si>
    <t xml:space="preserve">03.02</t>
  </si>
  <si>
    <t xml:space="preserve">PIS</t>
  </si>
  <si>
    <t xml:space="preserve">03.03</t>
  </si>
  <si>
    <t xml:space="preserve">COFINS</t>
  </si>
  <si>
    <t xml:space="preserve">04</t>
  </si>
  <si>
    <t xml:space="preserve">BDI (BONIFICAÇÃO E DESPESAS INDIRETAS) OU LDI (LUCRO E DESPESAS INDIRETAS)</t>
  </si>
  <si>
    <t xml:space="preserve">FÓRMULA DE CÁLCULO</t>
  </si>
  <si>
    <r>
      <rPr>
        <sz val="16"/>
        <color rgb="FF000000"/>
        <rFont val="Calibri"/>
        <family val="2"/>
        <charset val="1"/>
      </rPr>
      <t xml:space="preserve">BDI = </t>
    </r>
    <r>
      <rPr>
        <u val="single"/>
        <sz val="16"/>
        <color rgb="FF000000"/>
        <rFont val="Calibri"/>
        <family val="2"/>
        <charset val="1"/>
      </rPr>
      <t xml:space="preserve">(1 + (AC + SG + R)) (1 + DF) (1 + L) </t>
    </r>
    <r>
      <rPr>
        <sz val="16"/>
        <color rgb="FF000000"/>
        <rFont val="Calibri"/>
        <family val="2"/>
        <charset val="1"/>
      </rPr>
      <t xml:space="preserve"> -1</t>
    </r>
  </si>
  <si>
    <t xml:space="preserve">(1 - I)</t>
  </si>
  <si>
    <t xml:space="preserve">CRONOGRAMA FÍSICO-FINANCEIRO </t>
  </si>
  <si>
    <t xml:space="preserve">DESCRIÇÃO DOS SERVIÇOS</t>
  </si>
  <si>
    <t xml:space="preserve">Valor</t>
  </si>
  <si>
    <t xml:space="preserve">%</t>
  </si>
  <si>
    <t xml:space="preserve">mês 1</t>
  </si>
  <si>
    <t xml:space="preserve">mês 2</t>
  </si>
  <si>
    <t xml:space="preserve">mês 3</t>
  </si>
  <si>
    <t xml:space="preserve">mês 4</t>
  </si>
  <si>
    <t xml:space="preserve">mês 5</t>
  </si>
  <si>
    <t xml:space="preserve">mês 6</t>
  </si>
  <si>
    <t xml:space="preserve">mês 7</t>
  </si>
  <si>
    <t xml:space="preserve">TOTAL GERAL</t>
  </si>
  <si>
    <t xml:space="preserve">PERCENTUAL</t>
  </si>
  <si>
    <t xml:space="preserve">TOTAL GERAL ACUMULADO</t>
  </si>
  <si>
    <t xml:space="preserve">COMPOSIÇÃO DE PREÇOS UNITÁRIOS VERSÃO 02a</t>
  </si>
  <si>
    <t xml:space="preserve">sub-total</t>
  </si>
  <si>
    <t xml:space="preserve">total</t>
  </si>
  <si>
    <t xml:space="preserve">Cabo tipo Manga DNI 6x50</t>
  </si>
  <si>
    <t xml:space="preserve">CABO MANGA DNI 6X50</t>
  </si>
  <si>
    <t xml:space="preserve">TOTAL MATERIAL</t>
  </si>
  <si>
    <t xml:space="preserve">ELETRICISTA</t>
  </si>
  <si>
    <t xml:space="preserve">AJUDANTE ELETRICISTA</t>
  </si>
  <si>
    <t xml:space="preserve">TOTAL MÃO DE OBRA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</si>
</sst>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(* #,##0.00_);_(* \(#,##0.00\);_(* \-??_);_(@_)"/>
    <numFmt numFmtId="166" formatCode="@"/>
    <numFmt numFmtId="167" formatCode="_-* #,##0.00_-;\-* #,##0.00_-;_-* \-??_-;_-@_-"/>
    <numFmt numFmtId="168" formatCode="0%"/>
    <numFmt numFmtId="169" formatCode="0.00%"/>
    <numFmt numFmtId="170" formatCode="#"/>
    <numFmt numFmtId="171" formatCode="#,##0.00"/>
    <numFmt numFmtId="172" formatCode="&quot;R$ &quot;#,##0.00"/>
    <numFmt numFmtId="173" formatCode="_-* #,##0.000_-;\-* #,##0.000_-;_-* \-??_-;_-@_-"/>
    <numFmt numFmtId="174" formatCode="_-* #,##0.0000_-;\-* #,##0.0000_-;_-* \-??_-;_-@_-"/>
  </numFmts>
  <fonts count="1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0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2"/>
      <color rgb="FF000000"/>
      <name val="Arial"/>
      <family val="2"/>
      <charset val="1"/>
    </font>
    <font>
      <sz val="12"/>
      <name val="Calibri"/>
      <family val="2"/>
      <charset val="1"/>
    </font>
    <font>
      <sz val="9"/>
      <name val="Arial"/>
      <family val="2"/>
      <charset val="1"/>
    </font>
    <font>
      <sz val="12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i val="true"/>
      <sz val="11"/>
      <color rgb="FF7F7F7F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16"/>
      <name val="Calibri"/>
      <family val="2"/>
      <charset val="1"/>
    </font>
    <font>
      <u val="single"/>
      <sz val="16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7DEE8"/>
        <bgColor rgb="FF99CCFF"/>
      </patternFill>
    </fill>
    <fill>
      <patternFill patternType="solid">
        <fgColor rgb="FFC4BD97"/>
        <bgColor rgb="FFC0C0C0"/>
      </patternFill>
    </fill>
    <fill>
      <patternFill patternType="solid">
        <fgColor rgb="FFC0C0C0"/>
        <bgColor rgb="FFC4BD97"/>
      </patternFill>
    </fill>
    <fill>
      <patternFill patternType="solid">
        <fgColor rgb="FFFFFF99"/>
        <bgColor rgb="FFFFFFCC"/>
      </patternFill>
    </fill>
    <fill>
      <patternFill patternType="solid">
        <fgColor rgb="FF000000"/>
        <bgColor rgb="FF003300"/>
      </patternFill>
    </fill>
  </fills>
  <borders count="4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 style="double"/>
      <right style="double"/>
      <top style="double"/>
      <bottom style="double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0" fillId="0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0" xfId="2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0" borderId="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3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8" fillId="0" borderId="3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5" fillId="0" borderId="3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3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3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8" fillId="0" borderId="4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5" fillId="0" borderId="4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6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5" fillId="0" borderId="6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7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8" fillId="0" borderId="8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6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3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0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4" fillId="0" borderId="9" xfId="24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6" fillId="0" borderId="10" xfId="24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6" fillId="0" borderId="11" xfId="24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9" fontId="16" fillId="0" borderId="12" xfId="19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4" fillId="3" borderId="13" xfId="24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3" borderId="14" xfId="24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9" fontId="4" fillId="3" borderId="15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0" borderId="16" xfId="24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1" xfId="24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9" fontId="0" fillId="0" borderId="17" xfId="19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8" xfId="24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9" fontId="0" fillId="0" borderId="19" xfId="19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0" fillId="0" borderId="20" xfId="24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21" xfId="24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9" fontId="0" fillId="0" borderId="22" xfId="19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5" fillId="0" borderId="23" xfId="24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5" fillId="0" borderId="0" xfId="24" applyFont="false" applyBorder="true" applyAlignment="true" applyProtection="true">
      <alignment horizontal="general" vertical="center" textRotation="0" wrapText="true" indent="0" shrinkToFit="false"/>
      <protection locked="false" hidden="false"/>
    </xf>
    <xf numFmtId="169" fontId="0" fillId="0" borderId="24" xfId="19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0" borderId="25" xfId="19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5" fillId="0" borderId="26" xfId="24" applyFont="fals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7" fillId="4" borderId="27" xfId="24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7" fillId="4" borderId="28" xfId="24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9" fontId="7" fillId="4" borderId="29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5" fillId="0" borderId="0" xfId="24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9" fontId="0" fillId="0" borderId="0" xfId="19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5" fillId="0" borderId="30" xfId="24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7" fillId="0" borderId="31" xfId="24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9" fontId="0" fillId="0" borderId="32" xfId="19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5" fillId="0" borderId="33" xfId="24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4" fillId="0" borderId="0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0" fillId="0" borderId="34" xfId="19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5" fillId="0" borderId="35" xfId="24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4" fillId="0" borderId="36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0" fillId="0" borderId="37" xfId="19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0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5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5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5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5" borderId="3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5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6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6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5" fillId="6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1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6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7" fillId="6" borderId="18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7" fillId="6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7" fillId="6" borderId="1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6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6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7" fillId="6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6" borderId="2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7" fillId="6" borderId="21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1" fontId="7" fillId="6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0" borderId="1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4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3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5" fillId="0" borderId="3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3" fontId="8" fillId="0" borderId="3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8" fillId="0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5" fillId="0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5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3" fontId="5" fillId="0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5" fillId="0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4" fontId="8" fillId="0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4" fontId="5" fillId="0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</cellXfs>
  <cellStyles count="1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  <cellStyle name="Normal 3" xfId="21"/>
    <cellStyle name="Vírgula 2" xfId="22"/>
    <cellStyle name="Vírgula 2 7" xfId="23"/>
    <cellStyle name="Excel Built-in Explanatory Text" xfId="24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CCFFFF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C4BD97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0</xdr:colOff>
      <xdr:row>0</xdr:row>
      <xdr:rowOff>0</xdr:rowOff>
    </xdr:from>
    <xdr:to>
      <xdr:col>2</xdr:col>
      <xdr:colOff>304200</xdr:colOff>
      <xdr:row>1</xdr:row>
      <xdr:rowOff>50040</xdr:rowOff>
    </xdr:to>
    <xdr:sp>
      <xdr:nvSpPr>
        <xdr:cNvPr id="0" name="CustomShape 1"/>
        <xdr:cNvSpPr/>
      </xdr:nvSpPr>
      <xdr:spPr>
        <a:xfrm>
          <a:off x="6481440" y="0"/>
          <a:ext cx="304200" cy="3164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0</xdr:colOff>
      <xdr:row>1</xdr:row>
      <xdr:rowOff>360</xdr:rowOff>
    </xdr:from>
    <xdr:to>
      <xdr:col>4</xdr:col>
      <xdr:colOff>304200</xdr:colOff>
      <xdr:row>2</xdr:row>
      <xdr:rowOff>50400</xdr:rowOff>
    </xdr:to>
    <xdr:sp>
      <xdr:nvSpPr>
        <xdr:cNvPr id="1" name="CustomShape 1"/>
        <xdr:cNvSpPr/>
      </xdr:nvSpPr>
      <xdr:spPr>
        <a:xfrm>
          <a:off x="9213120" y="1011240"/>
          <a:ext cx="304200" cy="3164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360</xdr:colOff>
      <xdr:row>0</xdr:row>
      <xdr:rowOff>0</xdr:rowOff>
    </xdr:from>
    <xdr:to>
      <xdr:col>3</xdr:col>
      <xdr:colOff>1028880</xdr:colOff>
      <xdr:row>0</xdr:row>
      <xdr:rowOff>954000</xdr:rowOff>
    </xdr:to>
    <xdr:pic>
      <xdr:nvPicPr>
        <xdr:cNvPr id="2" name="Figura 2" descr=""/>
        <xdr:cNvPicPr/>
      </xdr:nvPicPr>
      <xdr:blipFill>
        <a:blip r:embed="rId1"/>
        <a:stretch/>
      </xdr:blipFill>
      <xdr:spPr>
        <a:xfrm>
          <a:off x="360" y="0"/>
          <a:ext cx="4415400" cy="954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360</xdr:colOff>
      <xdr:row>0</xdr:row>
      <xdr:rowOff>0</xdr:rowOff>
    </xdr:from>
    <xdr:to>
      <xdr:col>2</xdr:col>
      <xdr:colOff>304560</xdr:colOff>
      <xdr:row>1</xdr:row>
      <xdr:rowOff>50040</xdr:rowOff>
    </xdr:to>
    <xdr:sp>
      <xdr:nvSpPr>
        <xdr:cNvPr id="3" name="CustomShape 1"/>
        <xdr:cNvSpPr/>
      </xdr:nvSpPr>
      <xdr:spPr>
        <a:xfrm>
          <a:off x="5796360" y="0"/>
          <a:ext cx="304200" cy="3164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360</xdr:colOff>
      <xdr:row>0</xdr:row>
      <xdr:rowOff>0</xdr:rowOff>
    </xdr:from>
    <xdr:to>
      <xdr:col>2</xdr:col>
      <xdr:colOff>304560</xdr:colOff>
      <xdr:row>1</xdr:row>
      <xdr:rowOff>113760</xdr:rowOff>
    </xdr:to>
    <xdr:sp>
      <xdr:nvSpPr>
        <xdr:cNvPr id="4" name="CustomShape 1"/>
        <xdr:cNvSpPr/>
      </xdr:nvSpPr>
      <xdr:spPr>
        <a:xfrm>
          <a:off x="7931880" y="0"/>
          <a:ext cx="304200" cy="3135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A1:P469"/>
  <sheetViews>
    <sheetView showFormulas="false" showGridLines="true" showRowColHeaders="true" showZeros="true" rightToLeft="false" tabSelected="true" showOutlineSymbols="true" defaultGridColor="true" view="normal" topLeftCell="A25" colorId="64" zoomScale="75" zoomScaleNormal="75" zoomScalePageLayoutView="100" workbookViewId="0">
      <selection pane="topLeft" activeCell="N35" activeCellId="0" sqref="N35"/>
    </sheetView>
  </sheetViews>
  <sheetFormatPr defaultRowHeight="13.8" zeroHeight="false" outlineLevelRow="0" outlineLevelCol="0"/>
  <cols>
    <col collapsed="false" customWidth="true" hidden="false" outlineLevel="0" max="1" min="1" style="0" width="9.29"/>
    <col collapsed="false" customWidth="true" hidden="false" outlineLevel="0" max="2" min="2" style="0" width="82.57"/>
    <col collapsed="false" customWidth="true" hidden="false" outlineLevel="0" max="3" min="3" style="0" width="11.14"/>
    <col collapsed="false" customWidth="true" hidden="false" outlineLevel="0" max="4" min="4" style="0" width="14.57"/>
    <col collapsed="false" customWidth="true" hidden="false" outlineLevel="0" max="5" min="5" style="0" width="15.71"/>
    <col collapsed="false" customWidth="true" hidden="false" outlineLevel="0" max="6" min="6" style="0" width="17.41"/>
    <col collapsed="false" customWidth="true" hidden="false" outlineLevel="0" max="7" min="7" style="0" width="18.42"/>
    <col collapsed="false" customWidth="true" hidden="false" outlineLevel="0" max="8" min="8" style="0" width="19.14"/>
    <col collapsed="false" customWidth="true" hidden="false" outlineLevel="0" max="9" min="9" style="0" width="19.57"/>
    <col collapsed="false" customWidth="true" hidden="false" outlineLevel="0" max="13" min="10" style="0" width="8.67"/>
    <col collapsed="false" customWidth="true" hidden="false" outlineLevel="0" max="14" min="14" style="0" width="66.04"/>
    <col collapsed="false" customWidth="true" hidden="false" outlineLevel="0" max="15" min="15" style="0" width="8.67"/>
    <col collapsed="false" customWidth="true" hidden="false" outlineLevel="0" max="16" min="16" style="1" width="8.67"/>
    <col collapsed="false" customWidth="true" hidden="false" outlineLevel="0" max="1025" min="17" style="0" width="8.67"/>
  </cols>
  <sheetData>
    <row r="1" customFormat="false" ht="21" hidden="false" customHeight="true" outlineLevel="0" collapsed="false">
      <c r="A1" s="2" t="s">
        <v>0</v>
      </c>
      <c r="B1" s="2"/>
      <c r="C1" s="3"/>
      <c r="D1" s="3"/>
      <c r="E1" s="3"/>
      <c r="F1" s="3"/>
      <c r="G1" s="3"/>
      <c r="H1" s="3"/>
      <c r="I1" s="3"/>
    </row>
    <row r="2" customFormat="false" ht="21" hidden="false" customHeight="true" outlineLevel="0" collapsed="false">
      <c r="A2" s="4" t="s">
        <v>1</v>
      </c>
      <c r="B2" s="5"/>
      <c r="C2" s="6"/>
      <c r="D2" s="7"/>
      <c r="E2" s="3"/>
      <c r="F2" s="3"/>
      <c r="G2" s="3"/>
      <c r="H2" s="3"/>
      <c r="I2" s="3"/>
    </row>
    <row r="3" customFormat="false" ht="21" hidden="false" customHeight="true" outlineLevel="0" collapsed="false">
      <c r="A3" s="8" t="s">
        <v>2</v>
      </c>
      <c r="B3" s="5"/>
      <c r="C3" s="6"/>
      <c r="D3" s="7"/>
      <c r="E3" s="3"/>
      <c r="F3" s="3"/>
      <c r="G3" s="3"/>
      <c r="H3" s="3"/>
      <c r="I3" s="3"/>
    </row>
    <row r="4" customFormat="false" ht="21" hidden="false" customHeight="true" outlineLevel="0" collapsed="false">
      <c r="A4" s="4" t="s">
        <v>3</v>
      </c>
      <c r="B4" s="5"/>
      <c r="C4" s="6"/>
      <c r="D4" s="7"/>
      <c r="E4" s="3"/>
      <c r="F4" s="3"/>
      <c r="G4" s="3"/>
      <c r="H4" s="3"/>
      <c r="I4" s="3"/>
    </row>
    <row r="5" customFormat="false" ht="21" hidden="false" customHeight="true" outlineLevel="0" collapsed="false">
      <c r="A5" s="3"/>
      <c r="B5" s="9"/>
      <c r="C5" s="6"/>
      <c r="D5" s="7"/>
      <c r="E5" s="3"/>
      <c r="F5" s="3"/>
      <c r="G5" s="3"/>
      <c r="H5" s="3"/>
      <c r="I5" s="3"/>
    </row>
    <row r="6" customFormat="false" ht="21" hidden="false" customHeight="true" outlineLevel="0" collapsed="false">
      <c r="A6" s="10" t="s">
        <v>4</v>
      </c>
      <c r="B6" s="10"/>
      <c r="C6" s="10"/>
      <c r="D6" s="10"/>
      <c r="E6" s="10"/>
      <c r="F6" s="10"/>
      <c r="G6" s="10"/>
      <c r="H6" s="10"/>
      <c r="I6" s="10"/>
    </row>
    <row r="7" customFormat="false" ht="21" hidden="false" customHeight="true" outlineLevel="0" collapsed="false">
      <c r="A7" s="3"/>
      <c r="B7" s="3"/>
      <c r="C7" s="11"/>
      <c r="D7" s="7"/>
      <c r="E7" s="3"/>
      <c r="F7" s="3"/>
      <c r="G7" s="3"/>
      <c r="H7" s="3"/>
      <c r="I7" s="3"/>
      <c r="M7" s="1" t="n">
        <v>1</v>
      </c>
      <c r="N7" s="0" t="s">
        <v>5</v>
      </c>
    </row>
    <row r="8" customFormat="false" ht="21" hidden="false" customHeight="true" outlineLevel="0" collapsed="false">
      <c r="A8" s="12" t="s">
        <v>6</v>
      </c>
      <c r="B8" s="12" t="s">
        <v>7</v>
      </c>
      <c r="C8" s="13" t="s">
        <v>8</v>
      </c>
      <c r="D8" s="14" t="s">
        <v>9</v>
      </c>
      <c r="E8" s="15" t="s">
        <v>10</v>
      </c>
      <c r="F8" s="12" t="s">
        <v>11</v>
      </c>
      <c r="G8" s="12" t="s">
        <v>12</v>
      </c>
      <c r="H8" s="12" t="s">
        <v>13</v>
      </c>
      <c r="I8" s="12" t="s">
        <v>14</v>
      </c>
      <c r="M8" s="1" t="n">
        <v>2</v>
      </c>
      <c r="N8" s="0" t="s">
        <v>15</v>
      </c>
    </row>
    <row r="9" customFormat="false" ht="21" hidden="false" customHeight="true" outlineLevel="0" collapsed="false">
      <c r="A9" s="16"/>
      <c r="B9" s="17"/>
      <c r="C9" s="18"/>
      <c r="D9" s="19"/>
      <c r="E9" s="19"/>
      <c r="F9" s="19"/>
      <c r="G9" s="19"/>
      <c r="H9" s="20"/>
      <c r="I9" s="21"/>
      <c r="M9" s="1" t="n">
        <v>3</v>
      </c>
      <c r="N9" s="0" t="s">
        <v>16</v>
      </c>
    </row>
    <row r="10" customFormat="false" ht="18" hidden="false" customHeight="true" outlineLevel="0" collapsed="false">
      <c r="A10" s="22" t="n">
        <v>1</v>
      </c>
      <c r="B10" s="23" t="s">
        <v>5</v>
      </c>
      <c r="C10" s="18"/>
      <c r="D10" s="19"/>
      <c r="E10" s="19"/>
      <c r="F10" s="19"/>
      <c r="G10" s="24" t="n">
        <f aca="false">SUM(F11:F22)</f>
        <v>107333.465</v>
      </c>
      <c r="H10" s="25"/>
      <c r="I10" s="21"/>
      <c r="M10" s="1" t="n">
        <v>4</v>
      </c>
      <c r="N10" s="0" t="s">
        <v>17</v>
      </c>
    </row>
    <row r="11" customFormat="false" ht="18" hidden="false" customHeight="true" outlineLevel="0" collapsed="false">
      <c r="A11" s="16" t="s">
        <v>18</v>
      </c>
      <c r="B11" s="17" t="s">
        <v>19</v>
      </c>
      <c r="C11" s="18" t="s">
        <v>20</v>
      </c>
      <c r="D11" s="19" t="n">
        <v>14</v>
      </c>
      <c r="E11" s="19" t="n">
        <v>700</v>
      </c>
      <c r="F11" s="19" t="n">
        <f aca="false">D11*E11</f>
        <v>9800</v>
      </c>
      <c r="G11" s="19"/>
      <c r="H11" s="16" t="s">
        <v>21</v>
      </c>
      <c r="I11" s="26" t="s">
        <v>22</v>
      </c>
      <c r="M11" s="1" t="n">
        <v>5</v>
      </c>
      <c r="N11" s="0" t="s">
        <v>23</v>
      </c>
    </row>
    <row r="12" customFormat="false" ht="23.25" hidden="false" customHeight="true" outlineLevel="0" collapsed="false">
      <c r="A12" s="16" t="s">
        <v>24</v>
      </c>
      <c r="B12" s="17" t="s">
        <v>25</v>
      </c>
      <c r="C12" s="18" t="s">
        <v>20</v>
      </c>
      <c r="D12" s="19" t="n">
        <v>21</v>
      </c>
      <c r="E12" s="19" t="n">
        <v>942.39</v>
      </c>
      <c r="F12" s="19" t="n">
        <f aca="false">D12*E12</f>
        <v>19790.19</v>
      </c>
      <c r="G12" s="19"/>
      <c r="H12" s="16" t="s">
        <v>21</v>
      </c>
      <c r="I12" s="26" t="s">
        <v>26</v>
      </c>
      <c r="M12" s="1" t="n">
        <v>6</v>
      </c>
      <c r="N12" s="0" t="s">
        <v>27</v>
      </c>
    </row>
    <row r="13" customFormat="false" ht="39" hidden="false" customHeight="true" outlineLevel="0" collapsed="false">
      <c r="A13" s="16" t="s">
        <v>28</v>
      </c>
      <c r="B13" s="17" t="s">
        <v>29</v>
      </c>
      <c r="C13" s="18" t="s">
        <v>30</v>
      </c>
      <c r="D13" s="19" t="n">
        <v>300</v>
      </c>
      <c r="E13" s="19" t="n">
        <v>33.43</v>
      </c>
      <c r="F13" s="19" t="n">
        <f aca="false">D13*E13</f>
        <v>10029</v>
      </c>
      <c r="G13" s="19"/>
      <c r="H13" s="16" t="s">
        <v>21</v>
      </c>
      <c r="I13" s="26" t="s">
        <v>31</v>
      </c>
      <c r="M13" s="1" t="s">
        <v>32</v>
      </c>
      <c r="N13" s="0" t="s">
        <v>33</v>
      </c>
    </row>
    <row r="14" customFormat="false" ht="30" hidden="false" customHeight="true" outlineLevel="0" collapsed="false">
      <c r="A14" s="16" t="s">
        <v>34</v>
      </c>
      <c r="B14" s="17" t="s">
        <v>35</v>
      </c>
      <c r="C14" s="18" t="s">
        <v>36</v>
      </c>
      <c r="D14" s="19" t="n">
        <v>2</v>
      </c>
      <c r="E14" s="19" t="n">
        <v>81.39</v>
      </c>
      <c r="F14" s="19" t="n">
        <f aca="false">D14*E14</f>
        <v>162.78</v>
      </c>
      <c r="G14" s="19"/>
      <c r="H14" s="16" t="s">
        <v>21</v>
      </c>
      <c r="I14" s="26" t="s">
        <v>37</v>
      </c>
      <c r="M14" s="1" t="s">
        <v>38</v>
      </c>
      <c r="N14" s="0" t="s">
        <v>39</v>
      </c>
    </row>
    <row r="15" customFormat="false" ht="63.75" hidden="false" customHeight="true" outlineLevel="0" collapsed="false">
      <c r="A15" s="16" t="s">
        <v>40</v>
      </c>
      <c r="B15" s="17" t="s">
        <v>41</v>
      </c>
      <c r="C15" s="18" t="s">
        <v>42</v>
      </c>
      <c r="D15" s="19" t="n">
        <v>32</v>
      </c>
      <c r="E15" s="19" t="n">
        <v>504.85</v>
      </c>
      <c r="F15" s="19" t="n">
        <f aca="false">D15*E15</f>
        <v>16155.2</v>
      </c>
      <c r="G15" s="19"/>
      <c r="H15" s="16" t="s">
        <v>21</v>
      </c>
      <c r="I15" s="26" t="s">
        <v>43</v>
      </c>
      <c r="M15" s="1" t="n">
        <v>7</v>
      </c>
      <c r="N15" s="0" t="s">
        <v>44</v>
      </c>
    </row>
    <row r="16" customFormat="false" ht="21" hidden="false" customHeight="true" outlineLevel="0" collapsed="false">
      <c r="A16" s="16" t="s">
        <v>45</v>
      </c>
      <c r="B16" s="17" t="s">
        <v>46</v>
      </c>
      <c r="C16" s="18" t="s">
        <v>42</v>
      </c>
      <c r="D16" s="19" t="n">
        <v>3</v>
      </c>
      <c r="E16" s="19" t="n">
        <v>116.13</v>
      </c>
      <c r="F16" s="19" t="n">
        <f aca="false">D16*E16</f>
        <v>348.39</v>
      </c>
      <c r="G16" s="19"/>
      <c r="H16" s="16" t="s">
        <v>21</v>
      </c>
      <c r="I16" s="26" t="s">
        <v>47</v>
      </c>
      <c r="M16" s="1" t="s">
        <v>48</v>
      </c>
      <c r="N16" s="0" t="s">
        <v>49</v>
      </c>
    </row>
    <row r="17" customFormat="false" ht="21" hidden="false" customHeight="true" outlineLevel="0" collapsed="false">
      <c r="A17" s="16" t="s">
        <v>50</v>
      </c>
      <c r="B17" s="17" t="s">
        <v>51</v>
      </c>
      <c r="C17" s="18" t="s">
        <v>42</v>
      </c>
      <c r="D17" s="19" t="n">
        <v>268.5</v>
      </c>
      <c r="E17" s="19" t="n">
        <v>135.25</v>
      </c>
      <c r="F17" s="19" t="n">
        <f aca="false">D17*E17</f>
        <v>36314.625</v>
      </c>
      <c r="G17" s="19"/>
      <c r="H17" s="16" t="s">
        <v>52</v>
      </c>
      <c r="I17" s="27" t="n">
        <v>98459</v>
      </c>
      <c r="M17" s="1" t="s">
        <v>53</v>
      </c>
      <c r="N17" s="0" t="s">
        <v>54</v>
      </c>
    </row>
    <row r="18" customFormat="false" ht="21" hidden="false" customHeight="true" outlineLevel="0" collapsed="false">
      <c r="A18" s="16" t="s">
        <v>55</v>
      </c>
      <c r="B18" s="17" t="s">
        <v>56</v>
      </c>
      <c r="C18" s="18" t="s">
        <v>57</v>
      </c>
      <c r="D18" s="19" t="n">
        <v>1</v>
      </c>
      <c r="E18" s="19" t="n">
        <v>2346.25</v>
      </c>
      <c r="F18" s="19" t="n">
        <f aca="false">D18*E18</f>
        <v>2346.25</v>
      </c>
      <c r="G18" s="19"/>
      <c r="H18" s="16" t="s">
        <v>21</v>
      </c>
      <c r="I18" s="26" t="s">
        <v>58</v>
      </c>
      <c r="M18" s="1" t="s">
        <v>59</v>
      </c>
      <c r="N18" s="0" t="s">
        <v>60</v>
      </c>
    </row>
    <row r="19" customFormat="false" ht="21" hidden="false" customHeight="true" outlineLevel="0" collapsed="false">
      <c r="A19" s="16" t="s">
        <v>61</v>
      </c>
      <c r="B19" s="17" t="s">
        <v>62</v>
      </c>
      <c r="C19" s="18" t="s">
        <v>57</v>
      </c>
      <c r="D19" s="19" t="n">
        <v>1</v>
      </c>
      <c r="E19" s="19" t="n">
        <v>4408.95</v>
      </c>
      <c r="F19" s="19" t="n">
        <f aca="false">D19*E19</f>
        <v>4408.95</v>
      </c>
      <c r="G19" s="19"/>
      <c r="H19" s="16" t="s">
        <v>21</v>
      </c>
      <c r="I19" s="26" t="s">
        <v>63</v>
      </c>
      <c r="M19" s="1" t="s">
        <v>64</v>
      </c>
      <c r="N19" s="0" t="s">
        <v>65</v>
      </c>
    </row>
    <row r="20" customFormat="false" ht="54" hidden="false" customHeight="true" outlineLevel="0" collapsed="false">
      <c r="A20" s="16" t="s">
        <v>66</v>
      </c>
      <c r="B20" s="17" t="s">
        <v>67</v>
      </c>
      <c r="C20" s="18" t="s">
        <v>36</v>
      </c>
      <c r="D20" s="19" t="n">
        <v>4</v>
      </c>
      <c r="E20" s="19" t="n">
        <v>164.79</v>
      </c>
      <c r="F20" s="19" t="n">
        <f aca="false">D20*E20</f>
        <v>659.16</v>
      </c>
      <c r="G20" s="19"/>
      <c r="H20" s="28" t="s">
        <v>21</v>
      </c>
      <c r="I20" s="26" t="s">
        <v>68</v>
      </c>
      <c r="M20" s="1" t="n">
        <v>8</v>
      </c>
      <c r="N20" s="0" t="s">
        <v>69</v>
      </c>
    </row>
    <row r="21" customFormat="false" ht="51" hidden="false" customHeight="true" outlineLevel="0" collapsed="false">
      <c r="A21" s="16" t="s">
        <v>70</v>
      </c>
      <c r="B21" s="17" t="s">
        <v>71</v>
      </c>
      <c r="C21" s="18" t="s">
        <v>36</v>
      </c>
      <c r="D21" s="19" t="n">
        <v>4</v>
      </c>
      <c r="E21" s="19" t="n">
        <v>520.14</v>
      </c>
      <c r="F21" s="19" t="n">
        <f aca="false">D21*E21</f>
        <v>2080.56</v>
      </c>
      <c r="G21" s="19"/>
      <c r="H21" s="28" t="s">
        <v>21</v>
      </c>
      <c r="I21" s="26" t="s">
        <v>72</v>
      </c>
      <c r="M21" s="1" t="s">
        <v>73</v>
      </c>
      <c r="N21" s="0" t="s">
        <v>74</v>
      </c>
    </row>
    <row r="22" customFormat="false" ht="21" hidden="false" customHeight="true" outlineLevel="0" collapsed="false">
      <c r="A22" s="16" t="s">
        <v>75</v>
      </c>
      <c r="B22" s="17" t="s">
        <v>76</v>
      </c>
      <c r="C22" s="18" t="s">
        <v>57</v>
      </c>
      <c r="D22" s="19" t="n">
        <v>1</v>
      </c>
      <c r="E22" s="19" t="n">
        <v>5238.36</v>
      </c>
      <c r="F22" s="19" t="n">
        <f aca="false">D22*E22</f>
        <v>5238.36</v>
      </c>
      <c r="G22" s="19"/>
      <c r="H22" s="16" t="s">
        <v>77</v>
      </c>
      <c r="I22" s="27" t="n">
        <v>12689</v>
      </c>
      <c r="M22" s="1" t="s">
        <v>78</v>
      </c>
      <c r="N22" s="0" t="s">
        <v>79</v>
      </c>
    </row>
    <row r="23" customFormat="false" ht="21" hidden="false" customHeight="true" outlineLevel="0" collapsed="false">
      <c r="A23" s="16"/>
      <c r="B23" s="17"/>
      <c r="C23" s="18"/>
      <c r="D23" s="19"/>
      <c r="E23" s="19"/>
      <c r="F23" s="19"/>
      <c r="G23" s="19"/>
      <c r="H23" s="16"/>
      <c r="I23" s="27"/>
      <c r="M23" s="1" t="s">
        <v>80</v>
      </c>
      <c r="N23" s="0" t="s">
        <v>81</v>
      </c>
    </row>
    <row r="24" customFormat="false" ht="21" hidden="false" customHeight="true" outlineLevel="0" collapsed="false">
      <c r="A24" s="22" t="n">
        <v>2</v>
      </c>
      <c r="B24" s="23" t="s">
        <v>15</v>
      </c>
      <c r="C24" s="29"/>
      <c r="D24" s="24"/>
      <c r="E24" s="24"/>
      <c r="F24" s="19"/>
      <c r="G24" s="24" t="n">
        <f aca="false">SUM(F25:F33)</f>
        <v>377981.2</v>
      </c>
      <c r="H24" s="22"/>
      <c r="I24" s="30"/>
      <c r="M24" s="1" t="n">
        <v>9</v>
      </c>
      <c r="N24" s="0" t="s">
        <v>82</v>
      </c>
    </row>
    <row r="25" customFormat="false" ht="21" hidden="false" customHeight="true" outlineLevel="0" collapsed="false">
      <c r="A25" s="16" t="s">
        <v>83</v>
      </c>
      <c r="B25" s="17" t="s">
        <v>84</v>
      </c>
      <c r="C25" s="18" t="s">
        <v>36</v>
      </c>
      <c r="D25" s="19" t="n">
        <v>8</v>
      </c>
      <c r="E25" s="19" t="n">
        <v>153.48</v>
      </c>
      <c r="F25" s="19" t="n">
        <f aca="false">D25*E25</f>
        <v>1227.84</v>
      </c>
      <c r="G25" s="19"/>
      <c r="H25" s="16" t="s">
        <v>21</v>
      </c>
      <c r="I25" s="27" t="s">
        <v>85</v>
      </c>
      <c r="M25" s="1" t="s">
        <v>86</v>
      </c>
      <c r="N25" s="0" t="s">
        <v>87</v>
      </c>
    </row>
    <row r="26" customFormat="false" ht="21" hidden="false" customHeight="true" outlineLevel="0" collapsed="false">
      <c r="A26" s="16" t="s">
        <v>88</v>
      </c>
      <c r="B26" s="17" t="s">
        <v>89</v>
      </c>
      <c r="C26" s="18" t="s">
        <v>42</v>
      </c>
      <c r="D26" s="19" t="n">
        <v>250</v>
      </c>
      <c r="E26" s="19" t="n">
        <v>9.2</v>
      </c>
      <c r="F26" s="19" t="n">
        <f aca="false">D26*E26</f>
        <v>2300</v>
      </c>
      <c r="G26" s="19"/>
      <c r="H26" s="16" t="s">
        <v>77</v>
      </c>
      <c r="I26" s="27" t="s">
        <v>90</v>
      </c>
      <c r="M26" s="1" t="s">
        <v>91</v>
      </c>
      <c r="N26" s="0" t="s">
        <v>92</v>
      </c>
    </row>
    <row r="27" customFormat="false" ht="21" hidden="false" customHeight="true" outlineLevel="0" collapsed="false">
      <c r="A27" s="16" t="s">
        <v>93</v>
      </c>
      <c r="B27" s="17" t="s">
        <v>94</v>
      </c>
      <c r="C27" s="18" t="s">
        <v>42</v>
      </c>
      <c r="D27" s="19" t="n">
        <v>250</v>
      </c>
      <c r="E27" s="19" t="n">
        <v>8.95</v>
      </c>
      <c r="F27" s="19" t="n">
        <f aca="false">D27*E27</f>
        <v>2237.5</v>
      </c>
      <c r="G27" s="19"/>
      <c r="H27" s="16" t="s">
        <v>77</v>
      </c>
      <c r="I27" s="27" t="s">
        <v>95</v>
      </c>
      <c r="M27" s="1" t="n">
        <v>10</v>
      </c>
      <c r="N27" s="0" t="s">
        <v>96</v>
      </c>
    </row>
    <row r="28" customFormat="false" ht="21" hidden="false" customHeight="true" outlineLevel="0" collapsed="false">
      <c r="A28" s="16" t="s">
        <v>97</v>
      </c>
      <c r="B28" s="17" t="s">
        <v>98</v>
      </c>
      <c r="C28" s="18" t="s">
        <v>42</v>
      </c>
      <c r="D28" s="19" t="n">
        <v>250</v>
      </c>
      <c r="E28" s="19" t="n">
        <v>7.2</v>
      </c>
      <c r="F28" s="19" t="n">
        <f aca="false">D28*E28</f>
        <v>1800</v>
      </c>
      <c r="G28" s="19"/>
      <c r="H28" s="16" t="s">
        <v>77</v>
      </c>
      <c r="I28" s="27" t="s">
        <v>99</v>
      </c>
      <c r="M28" s="1" t="s">
        <v>100</v>
      </c>
      <c r="N28" s="0" t="s">
        <v>101</v>
      </c>
    </row>
    <row r="29" customFormat="false" ht="99.5" hidden="false" customHeight="false" outlineLevel="0" collapsed="false">
      <c r="A29" s="16" t="s">
        <v>102</v>
      </c>
      <c r="B29" s="17" t="s">
        <v>103</v>
      </c>
      <c r="C29" s="18" t="s">
        <v>36</v>
      </c>
      <c r="D29" s="19" t="n">
        <v>1</v>
      </c>
      <c r="E29" s="19" t="n">
        <v>1711.7</v>
      </c>
      <c r="F29" s="19" t="n">
        <f aca="false">D29*E29</f>
        <v>1711.7</v>
      </c>
      <c r="G29" s="19"/>
      <c r="H29" s="16" t="s">
        <v>21</v>
      </c>
      <c r="I29" s="27" t="s">
        <v>104</v>
      </c>
      <c r="M29" s="1" t="s">
        <v>105</v>
      </c>
      <c r="N29" s="0" t="s">
        <v>106</v>
      </c>
    </row>
    <row r="30" customFormat="false" ht="21" hidden="false" customHeight="true" outlineLevel="0" collapsed="false">
      <c r="A30" s="16" t="s">
        <v>107</v>
      </c>
      <c r="B30" s="17" t="s">
        <v>108</v>
      </c>
      <c r="C30" s="18" t="s">
        <v>109</v>
      </c>
      <c r="D30" s="19" t="n">
        <v>5</v>
      </c>
      <c r="E30" s="19" t="n">
        <v>18207.2</v>
      </c>
      <c r="F30" s="19" t="n">
        <f aca="false">D30*E30</f>
        <v>91036</v>
      </c>
      <c r="G30" s="19"/>
      <c r="H30" s="16" t="s">
        <v>21</v>
      </c>
      <c r="I30" s="27" t="s">
        <v>110</v>
      </c>
      <c r="M30" s="1" t="s">
        <v>111</v>
      </c>
      <c r="N30" s="0" t="s">
        <v>112</v>
      </c>
    </row>
    <row r="31" customFormat="false" ht="21" hidden="false" customHeight="true" outlineLevel="0" collapsed="false">
      <c r="A31" s="16" t="s">
        <v>113</v>
      </c>
      <c r="B31" s="17" t="s">
        <v>114</v>
      </c>
      <c r="C31" s="18" t="s">
        <v>109</v>
      </c>
      <c r="D31" s="19" t="n">
        <v>7</v>
      </c>
      <c r="E31" s="19" t="n">
        <v>18207.2</v>
      </c>
      <c r="F31" s="19" t="n">
        <f aca="false">D31*E31</f>
        <v>127450.4</v>
      </c>
      <c r="G31" s="19"/>
      <c r="H31" s="16" t="s">
        <v>21</v>
      </c>
      <c r="I31" s="27" t="s">
        <v>110</v>
      </c>
      <c r="M31" s="1" t="s">
        <v>115</v>
      </c>
      <c r="N31" s="0" t="s">
        <v>116</v>
      </c>
    </row>
    <row r="32" customFormat="false" ht="21" hidden="false" customHeight="true" outlineLevel="0" collapsed="false">
      <c r="A32" s="16" t="s">
        <v>117</v>
      </c>
      <c r="B32" s="17" t="s">
        <v>118</v>
      </c>
      <c r="C32" s="18" t="s">
        <v>109</v>
      </c>
      <c r="D32" s="19" t="n">
        <v>7</v>
      </c>
      <c r="E32" s="19" t="n">
        <v>18207.2</v>
      </c>
      <c r="F32" s="19" t="n">
        <f aca="false">D32*E32</f>
        <v>127450.4</v>
      </c>
      <c r="G32" s="19"/>
      <c r="H32" s="16" t="s">
        <v>21</v>
      </c>
      <c r="I32" s="27" t="s">
        <v>110</v>
      </c>
      <c r="M32" s="1" t="n">
        <v>11</v>
      </c>
      <c r="N32" s="0" t="s">
        <v>119</v>
      </c>
    </row>
    <row r="33" customFormat="false" ht="21" hidden="false" customHeight="true" outlineLevel="0" collapsed="false">
      <c r="A33" s="16" t="s">
        <v>120</v>
      </c>
      <c r="B33" s="17" t="s">
        <v>121</v>
      </c>
      <c r="C33" s="18" t="s">
        <v>109</v>
      </c>
      <c r="D33" s="19" t="n">
        <v>7</v>
      </c>
      <c r="E33" s="19" t="n">
        <v>3252.48</v>
      </c>
      <c r="F33" s="19" t="n">
        <f aca="false">D33*E33</f>
        <v>22767.36</v>
      </c>
      <c r="G33" s="19"/>
      <c r="H33" s="16" t="s">
        <v>21</v>
      </c>
      <c r="I33" s="27" t="s">
        <v>122</v>
      </c>
      <c r="M33" s="1" t="s">
        <v>123</v>
      </c>
      <c r="N33" s="0" t="s">
        <v>124</v>
      </c>
    </row>
    <row r="34" customFormat="false" ht="21" hidden="false" customHeight="true" outlineLevel="0" collapsed="false">
      <c r="A34" s="16"/>
      <c r="B34" s="17"/>
      <c r="C34" s="18"/>
      <c r="D34" s="19"/>
      <c r="E34" s="19"/>
      <c r="F34" s="19"/>
      <c r="G34" s="19"/>
      <c r="H34" s="16"/>
      <c r="I34" s="27"/>
      <c r="M34" s="1" t="s">
        <v>125</v>
      </c>
      <c r="N34" s="0" t="s">
        <v>126</v>
      </c>
    </row>
    <row r="35" customFormat="false" ht="21" hidden="false" customHeight="true" outlineLevel="0" collapsed="false">
      <c r="A35" s="22" t="n">
        <v>3</v>
      </c>
      <c r="B35" s="23" t="s">
        <v>16</v>
      </c>
      <c r="C35" s="18"/>
      <c r="D35" s="19"/>
      <c r="E35" s="19"/>
      <c r="F35" s="19"/>
      <c r="G35" s="24" t="n">
        <f aca="false">SUM(F36:F36)</f>
        <v>412.5</v>
      </c>
      <c r="H35" s="16"/>
      <c r="I35" s="27"/>
      <c r="M35" s="1" t="n">
        <v>12</v>
      </c>
      <c r="N35" s="0" t="s">
        <v>127</v>
      </c>
    </row>
    <row r="36" customFormat="false" ht="30" hidden="false" customHeight="true" outlineLevel="0" collapsed="false">
      <c r="A36" s="16" t="s">
        <v>128</v>
      </c>
      <c r="B36" s="17" t="s">
        <v>129</v>
      </c>
      <c r="C36" s="18" t="s">
        <v>42</v>
      </c>
      <c r="D36" s="19" t="n">
        <v>250</v>
      </c>
      <c r="E36" s="19" t="n">
        <v>1.65</v>
      </c>
      <c r="F36" s="19" t="n">
        <f aca="false">D36*E36</f>
        <v>412.5</v>
      </c>
      <c r="G36" s="19"/>
      <c r="H36" s="16" t="s">
        <v>77</v>
      </c>
      <c r="I36" s="27" t="n">
        <v>16023</v>
      </c>
      <c r="M36" s="1" t="s">
        <v>130</v>
      </c>
      <c r="N36" s="0" t="s">
        <v>131</v>
      </c>
    </row>
    <row r="37" customFormat="false" ht="24" hidden="false" customHeight="true" outlineLevel="0" collapsed="false">
      <c r="A37" s="16"/>
      <c r="B37" s="17"/>
      <c r="C37" s="18"/>
      <c r="D37" s="19"/>
      <c r="E37" s="19"/>
      <c r="F37" s="19"/>
      <c r="G37" s="19"/>
      <c r="H37" s="25"/>
      <c r="I37" s="21"/>
      <c r="M37" s="1" t="s">
        <v>132</v>
      </c>
      <c r="N37" s="0" t="s">
        <v>133</v>
      </c>
    </row>
    <row r="38" customFormat="false" ht="24" hidden="false" customHeight="true" outlineLevel="0" collapsed="false">
      <c r="A38" s="22" t="n">
        <v>4</v>
      </c>
      <c r="B38" s="23" t="s">
        <v>17</v>
      </c>
      <c r="C38" s="18"/>
      <c r="D38" s="19"/>
      <c r="E38" s="19"/>
      <c r="F38" s="19"/>
      <c r="G38" s="24" t="n">
        <f aca="false">SUM(F39:F48)</f>
        <v>658099.04</v>
      </c>
      <c r="H38" s="25"/>
      <c r="I38" s="21"/>
      <c r="M38" s="1" t="n">
        <v>13</v>
      </c>
      <c r="N38" s="0" t="s">
        <v>134</v>
      </c>
    </row>
    <row r="39" customFormat="false" ht="24" hidden="false" customHeight="true" outlineLevel="0" collapsed="false">
      <c r="A39" s="16" t="s">
        <v>135</v>
      </c>
      <c r="B39" s="17" t="s">
        <v>136</v>
      </c>
      <c r="C39" s="18" t="s">
        <v>109</v>
      </c>
      <c r="D39" s="19" t="n">
        <v>7</v>
      </c>
      <c r="E39" s="19" t="n">
        <v>21698.93</v>
      </c>
      <c r="F39" s="19" t="n">
        <f aca="false">D39*E39</f>
        <v>151892.51</v>
      </c>
      <c r="G39" s="19"/>
      <c r="H39" s="16" t="s">
        <v>52</v>
      </c>
      <c r="I39" s="27" t="n">
        <v>93567</v>
      </c>
      <c r="M39" s="1" t="n">
        <v>14</v>
      </c>
      <c r="N39" s="0" t="s">
        <v>137</v>
      </c>
    </row>
    <row r="40" customFormat="false" ht="24" hidden="false" customHeight="true" outlineLevel="0" collapsed="false">
      <c r="A40" s="16" t="s">
        <v>138</v>
      </c>
      <c r="B40" s="17" t="s">
        <v>139</v>
      </c>
      <c r="C40" s="18" t="s">
        <v>140</v>
      </c>
      <c r="D40" s="19" t="n">
        <v>200</v>
      </c>
      <c r="E40" s="19" t="n">
        <v>168.65</v>
      </c>
      <c r="F40" s="19" t="n">
        <f aca="false">D40*E40</f>
        <v>33730</v>
      </c>
      <c r="G40" s="19"/>
      <c r="H40" s="16" t="s">
        <v>52</v>
      </c>
      <c r="I40" s="27" t="n">
        <v>90779</v>
      </c>
      <c r="M40" s="1" t="n">
        <v>15</v>
      </c>
      <c r="N40" s="0" t="s">
        <v>141</v>
      </c>
    </row>
    <row r="41" customFormat="false" ht="24" hidden="false" customHeight="true" outlineLevel="0" collapsed="false">
      <c r="A41" s="16" t="s">
        <v>142</v>
      </c>
      <c r="B41" s="17" t="s">
        <v>143</v>
      </c>
      <c r="C41" s="18" t="s">
        <v>109</v>
      </c>
      <c r="D41" s="19" t="n">
        <v>4</v>
      </c>
      <c r="E41" s="19" t="n">
        <v>12354.4</v>
      </c>
      <c r="F41" s="19" t="n">
        <f aca="false">D41*E41</f>
        <v>49417.6</v>
      </c>
      <c r="G41" s="19"/>
      <c r="H41" s="16" t="s">
        <v>144</v>
      </c>
      <c r="I41" s="27" t="s">
        <v>145</v>
      </c>
      <c r="M41" s="1" t="s">
        <v>146</v>
      </c>
      <c r="N41" s="0" t="s">
        <v>147</v>
      </c>
    </row>
    <row r="42" customFormat="false" ht="24" hidden="false" customHeight="true" outlineLevel="0" collapsed="false">
      <c r="A42" s="16" t="s">
        <v>148</v>
      </c>
      <c r="B42" s="17" t="s">
        <v>149</v>
      </c>
      <c r="C42" s="18" t="s">
        <v>109</v>
      </c>
      <c r="D42" s="19" t="n">
        <v>7</v>
      </c>
      <c r="E42" s="19" t="n">
        <v>10088.32</v>
      </c>
      <c r="F42" s="19" t="n">
        <f aca="false">D42*E42</f>
        <v>70618.24</v>
      </c>
      <c r="G42" s="19"/>
      <c r="H42" s="16" t="s">
        <v>52</v>
      </c>
      <c r="I42" s="27" t="n">
        <v>94295</v>
      </c>
      <c r="M42" s="1" t="s">
        <v>150</v>
      </c>
      <c r="N42" s="0" t="s">
        <v>151</v>
      </c>
    </row>
    <row r="43" customFormat="false" ht="24" hidden="false" customHeight="true" outlineLevel="0" collapsed="false">
      <c r="A43" s="16" t="s">
        <v>152</v>
      </c>
      <c r="B43" s="17" t="s">
        <v>153</v>
      </c>
      <c r="C43" s="18" t="s">
        <v>109</v>
      </c>
      <c r="D43" s="19" t="n">
        <v>7</v>
      </c>
      <c r="E43" s="19" t="n">
        <v>6333.68</v>
      </c>
      <c r="F43" s="19" t="n">
        <f aca="false">D43*E43</f>
        <v>44335.76</v>
      </c>
      <c r="G43" s="19"/>
      <c r="H43" s="16" t="s">
        <v>52</v>
      </c>
      <c r="I43" s="27" t="n">
        <v>93572</v>
      </c>
      <c r="M43" s="1" t="s">
        <v>154</v>
      </c>
      <c r="N43" s="0" t="s">
        <v>155</v>
      </c>
    </row>
    <row r="44" customFormat="false" ht="24" hidden="false" customHeight="true" outlineLevel="0" collapsed="false">
      <c r="A44" s="16" t="s">
        <v>156</v>
      </c>
      <c r="B44" s="17" t="s">
        <v>157</v>
      </c>
      <c r="C44" s="18" t="s">
        <v>109</v>
      </c>
      <c r="D44" s="19" t="n">
        <v>7</v>
      </c>
      <c r="E44" s="19" t="n">
        <v>5691.85</v>
      </c>
      <c r="F44" s="19" t="n">
        <f aca="false">D44*E44</f>
        <v>39842.95</v>
      </c>
      <c r="G44" s="19"/>
      <c r="H44" s="16" t="s">
        <v>52</v>
      </c>
      <c r="I44" s="27" t="n">
        <v>93564</v>
      </c>
      <c r="M44" s="1" t="s">
        <v>158</v>
      </c>
      <c r="N44" s="0" t="s">
        <v>159</v>
      </c>
    </row>
    <row r="45" customFormat="false" ht="24" hidden="false" customHeight="true" outlineLevel="0" collapsed="false">
      <c r="A45" s="16" t="s">
        <v>160</v>
      </c>
      <c r="B45" s="17" t="s">
        <v>161</v>
      </c>
      <c r="C45" s="18" t="s">
        <v>109</v>
      </c>
      <c r="D45" s="19" t="n">
        <v>7</v>
      </c>
      <c r="E45" s="19" t="n">
        <v>5449.85</v>
      </c>
      <c r="F45" s="19" t="n">
        <f aca="false">D45*E45</f>
        <v>38148.95</v>
      </c>
      <c r="G45" s="19"/>
      <c r="H45" s="16" t="s">
        <v>52</v>
      </c>
      <c r="I45" s="27" t="n">
        <v>93563</v>
      </c>
      <c r="M45" s="1" t="n">
        <v>16</v>
      </c>
      <c r="N45" s="0" t="s">
        <v>162</v>
      </c>
    </row>
    <row r="46" customFormat="false" ht="24" hidden="false" customHeight="true" outlineLevel="0" collapsed="false">
      <c r="A46" s="16" t="s">
        <v>163</v>
      </c>
      <c r="B46" s="17" t="s">
        <v>164</v>
      </c>
      <c r="C46" s="18" t="s">
        <v>109</v>
      </c>
      <c r="D46" s="19" t="n">
        <v>7</v>
      </c>
      <c r="E46" s="19" t="n">
        <v>10424.18</v>
      </c>
      <c r="F46" s="19" t="n">
        <f aca="false">D46*E46</f>
        <v>72969.26</v>
      </c>
      <c r="G46" s="19"/>
      <c r="H46" s="16" t="s">
        <v>52</v>
      </c>
      <c r="I46" s="27" t="n">
        <v>100321</v>
      </c>
      <c r="M46" s="1" t="n">
        <v>17</v>
      </c>
      <c r="N46" s="0" t="s">
        <v>165</v>
      </c>
    </row>
    <row r="47" customFormat="false" ht="24" hidden="false" customHeight="true" outlineLevel="0" collapsed="false">
      <c r="A47" s="16" t="s">
        <v>166</v>
      </c>
      <c r="B47" s="17" t="s">
        <v>167</v>
      </c>
      <c r="C47" s="18" t="s">
        <v>109</v>
      </c>
      <c r="D47" s="19" t="n">
        <v>14</v>
      </c>
      <c r="E47" s="19" t="n">
        <v>4509.07</v>
      </c>
      <c r="F47" s="19" t="n">
        <f aca="false">D47*E47</f>
        <v>63126.98</v>
      </c>
      <c r="G47" s="19"/>
      <c r="H47" s="16" t="s">
        <v>52</v>
      </c>
      <c r="I47" s="27" t="n">
        <v>101452</v>
      </c>
      <c r="M47" s="1" t="s">
        <v>168</v>
      </c>
      <c r="N47" s="0" t="s">
        <v>165</v>
      </c>
    </row>
    <row r="48" customFormat="false" ht="24" hidden="false" customHeight="true" outlineLevel="0" collapsed="false">
      <c r="A48" s="16" t="s">
        <v>169</v>
      </c>
      <c r="B48" s="17" t="s">
        <v>170</v>
      </c>
      <c r="C48" s="18" t="s">
        <v>109</v>
      </c>
      <c r="D48" s="19" t="n">
        <v>21</v>
      </c>
      <c r="E48" s="19" t="n">
        <v>4476.99</v>
      </c>
      <c r="F48" s="19" t="n">
        <f aca="false">D48*E48</f>
        <v>94016.79</v>
      </c>
      <c r="G48" s="19"/>
      <c r="H48" s="16" t="s">
        <v>52</v>
      </c>
      <c r="I48" s="27" t="n">
        <v>101460</v>
      </c>
      <c r="M48" s="1" t="s">
        <v>171</v>
      </c>
      <c r="N48" s="0" t="s">
        <v>172</v>
      </c>
    </row>
    <row r="49" customFormat="false" ht="24" hidden="false" customHeight="true" outlineLevel="0" collapsed="false">
      <c r="A49" s="16"/>
      <c r="B49" s="17"/>
      <c r="C49" s="18"/>
      <c r="D49" s="19"/>
      <c r="E49" s="19"/>
      <c r="F49" s="19"/>
      <c r="G49" s="19"/>
      <c r="H49" s="25"/>
      <c r="I49" s="28"/>
      <c r="M49" s="1" t="s">
        <v>173</v>
      </c>
      <c r="N49" s="0" t="s">
        <v>174</v>
      </c>
    </row>
    <row r="50" customFormat="false" ht="24" hidden="false" customHeight="true" outlineLevel="0" collapsed="false">
      <c r="A50" s="22" t="n">
        <v>5</v>
      </c>
      <c r="B50" s="23" t="s">
        <v>23</v>
      </c>
      <c r="C50" s="18"/>
      <c r="D50" s="19"/>
      <c r="E50" s="19"/>
      <c r="F50" s="19"/>
      <c r="G50" s="24" t="n">
        <f aca="false">SUM(F51:F55)</f>
        <v>336821.61</v>
      </c>
      <c r="H50" s="25"/>
      <c r="I50" s="28"/>
      <c r="M50" s="1" t="n">
        <v>18</v>
      </c>
      <c r="N50" s="0" t="s">
        <v>175</v>
      </c>
    </row>
    <row r="51" customFormat="false" ht="24" hidden="false" customHeight="true" outlineLevel="0" collapsed="false">
      <c r="A51" s="16" t="s">
        <v>176</v>
      </c>
      <c r="B51" s="17" t="s">
        <v>177</v>
      </c>
      <c r="C51" s="18" t="s">
        <v>109</v>
      </c>
      <c r="D51" s="19" t="n">
        <v>7</v>
      </c>
      <c r="E51" s="19" t="n">
        <v>874.49</v>
      </c>
      <c r="F51" s="19" t="n">
        <f aca="false">D51*E51</f>
        <v>6121.43</v>
      </c>
      <c r="G51" s="19"/>
      <c r="H51" s="16" t="s">
        <v>77</v>
      </c>
      <c r="I51" s="27" t="n">
        <v>14044</v>
      </c>
      <c r="M51" s="1" t="s">
        <v>178</v>
      </c>
      <c r="N51" s="0" t="s">
        <v>179</v>
      </c>
    </row>
    <row r="52" customFormat="false" ht="24" hidden="false" customHeight="true" outlineLevel="0" collapsed="false">
      <c r="A52" s="16" t="s">
        <v>180</v>
      </c>
      <c r="B52" s="17" t="s">
        <v>181</v>
      </c>
      <c r="C52" s="18" t="s">
        <v>109</v>
      </c>
      <c r="D52" s="19" t="n">
        <v>7</v>
      </c>
      <c r="E52" s="19" t="n">
        <v>483.34</v>
      </c>
      <c r="F52" s="19" t="n">
        <f aca="false">D52*E52</f>
        <v>3383.38</v>
      </c>
      <c r="G52" s="19"/>
      <c r="H52" s="16" t="s">
        <v>77</v>
      </c>
      <c r="I52" s="27" t="n">
        <v>14050</v>
      </c>
      <c r="M52" s="1" t="s">
        <v>182</v>
      </c>
      <c r="N52" s="0" t="s">
        <v>183</v>
      </c>
    </row>
    <row r="53" customFormat="false" ht="24" hidden="false" customHeight="true" outlineLevel="0" collapsed="false">
      <c r="A53" s="16" t="s">
        <v>184</v>
      </c>
      <c r="B53" s="17" t="s">
        <v>185</v>
      </c>
      <c r="C53" s="18" t="s">
        <v>57</v>
      </c>
      <c r="D53" s="19" t="n">
        <v>40</v>
      </c>
      <c r="E53" s="19" t="n">
        <v>239.32</v>
      </c>
      <c r="F53" s="19" t="n">
        <f aca="false">D53*E53</f>
        <v>9572.8</v>
      </c>
      <c r="G53" s="19"/>
      <c r="H53" s="16" t="s">
        <v>77</v>
      </c>
      <c r="I53" s="27" t="n">
        <v>14040</v>
      </c>
      <c r="M53" s="1" t="n">
        <v>19</v>
      </c>
      <c r="N53" s="0" t="s">
        <v>186</v>
      </c>
    </row>
    <row r="54" customFormat="false" ht="24" hidden="false" customHeight="true" outlineLevel="0" collapsed="false">
      <c r="A54" s="16" t="s">
        <v>187</v>
      </c>
      <c r="B54" s="17" t="s">
        <v>188</v>
      </c>
      <c r="C54" s="18" t="s">
        <v>109</v>
      </c>
      <c r="D54" s="19" t="n">
        <v>7</v>
      </c>
      <c r="E54" s="19" t="n">
        <v>1392</v>
      </c>
      <c r="F54" s="19" t="n">
        <f aca="false">D54*E54</f>
        <v>9744</v>
      </c>
      <c r="G54" s="19"/>
      <c r="H54" s="16" t="s">
        <v>77</v>
      </c>
      <c r="I54" s="27" t="n">
        <v>14300</v>
      </c>
      <c r="M54" s="1" t="s">
        <v>189</v>
      </c>
      <c r="N54" s="0" t="s">
        <v>190</v>
      </c>
    </row>
    <row r="55" customFormat="false" ht="24" hidden="false" customHeight="true" outlineLevel="0" collapsed="false">
      <c r="A55" s="16" t="s">
        <v>191</v>
      </c>
      <c r="B55" s="17" t="s">
        <v>192</v>
      </c>
      <c r="C55" s="18" t="s">
        <v>36</v>
      </c>
      <c r="D55" s="19" t="n">
        <f aca="false">10*176*7</f>
        <v>12320</v>
      </c>
      <c r="E55" s="19" t="n">
        <v>25</v>
      </c>
      <c r="F55" s="19" t="n">
        <f aca="false">D55*E55</f>
        <v>308000</v>
      </c>
      <c r="G55" s="19"/>
      <c r="H55" s="16" t="s">
        <v>77</v>
      </c>
      <c r="I55" s="27" t="n">
        <v>14159</v>
      </c>
      <c r="M55" s="1" t="s">
        <v>193</v>
      </c>
      <c r="N55" s="0" t="s">
        <v>194</v>
      </c>
    </row>
    <row r="56" customFormat="false" ht="24" hidden="false" customHeight="true" outlineLevel="0" collapsed="false">
      <c r="A56" s="16"/>
      <c r="B56" s="17"/>
      <c r="C56" s="18"/>
      <c r="D56" s="19"/>
      <c r="E56" s="19"/>
      <c r="F56" s="19"/>
      <c r="G56" s="19"/>
      <c r="H56" s="31"/>
      <c r="I56" s="28"/>
      <c r="M56" s="1" t="s">
        <v>195</v>
      </c>
      <c r="N56" s="0" t="s">
        <v>196</v>
      </c>
    </row>
    <row r="57" customFormat="false" ht="24" hidden="false" customHeight="true" outlineLevel="0" collapsed="false">
      <c r="A57" s="22" t="n">
        <v>6</v>
      </c>
      <c r="B57" s="23" t="s">
        <v>27</v>
      </c>
      <c r="C57" s="18"/>
      <c r="D57" s="19"/>
      <c r="E57" s="19"/>
      <c r="F57" s="19"/>
      <c r="G57" s="24" t="n">
        <f aca="false">G58+G68</f>
        <v>239951.0642</v>
      </c>
      <c r="H57" s="31"/>
      <c r="I57" s="28"/>
      <c r="M57" s="1" t="s">
        <v>197</v>
      </c>
      <c r="N57" s="0" t="s">
        <v>198</v>
      </c>
    </row>
    <row r="58" customFormat="false" ht="24" hidden="false" customHeight="true" outlineLevel="0" collapsed="false">
      <c r="A58" s="22" t="s">
        <v>32</v>
      </c>
      <c r="B58" s="23" t="s">
        <v>33</v>
      </c>
      <c r="C58" s="18"/>
      <c r="D58" s="19"/>
      <c r="E58" s="19"/>
      <c r="F58" s="19"/>
      <c r="G58" s="24" t="n">
        <f aca="false">SUM(F59:F67)</f>
        <v>210593.6902</v>
      </c>
      <c r="H58" s="31"/>
      <c r="I58" s="28"/>
      <c r="M58" s="1" t="s">
        <v>199</v>
      </c>
      <c r="N58" s="0" t="s">
        <v>200</v>
      </c>
    </row>
    <row r="59" customFormat="false" ht="24" hidden="false" customHeight="true" outlineLevel="0" collapsed="false">
      <c r="A59" s="16" t="s">
        <v>201</v>
      </c>
      <c r="B59" s="17" t="s">
        <v>202</v>
      </c>
      <c r="C59" s="18" t="s">
        <v>42</v>
      </c>
      <c r="D59" s="19" t="n">
        <v>376</v>
      </c>
      <c r="E59" s="19" t="n">
        <v>43.52</v>
      </c>
      <c r="F59" s="19" t="n">
        <f aca="false">D59*E59</f>
        <v>16363.52</v>
      </c>
      <c r="G59" s="19"/>
      <c r="H59" s="16" t="s">
        <v>77</v>
      </c>
      <c r="I59" s="27" t="n">
        <v>20681</v>
      </c>
      <c r="M59" s="1" t="s">
        <v>203</v>
      </c>
      <c r="N59" s="0" t="s">
        <v>204</v>
      </c>
    </row>
    <row r="60" customFormat="false" ht="24" hidden="false" customHeight="true" outlineLevel="0" collapsed="false">
      <c r="A60" s="16" t="s">
        <v>205</v>
      </c>
      <c r="B60" s="17" t="s">
        <v>206</v>
      </c>
      <c r="C60" s="18" t="s">
        <v>207</v>
      </c>
      <c r="D60" s="19" t="n">
        <v>13.63</v>
      </c>
      <c r="E60" s="19" t="n">
        <v>2944.54</v>
      </c>
      <c r="F60" s="19" t="n">
        <f aca="false">D60*E60</f>
        <v>40134.0802</v>
      </c>
      <c r="G60" s="19"/>
      <c r="H60" s="25" t="s">
        <v>21</v>
      </c>
      <c r="I60" s="27" t="s">
        <v>208</v>
      </c>
      <c r="M60" s="1" t="s">
        <v>209</v>
      </c>
      <c r="N60" s="0" t="s">
        <v>210</v>
      </c>
    </row>
    <row r="61" customFormat="false" ht="24" hidden="false" customHeight="true" outlineLevel="0" collapsed="false">
      <c r="A61" s="16" t="s">
        <v>211</v>
      </c>
      <c r="B61" s="17" t="s">
        <v>212</v>
      </c>
      <c r="C61" s="18" t="s">
        <v>213</v>
      </c>
      <c r="D61" s="19" t="n">
        <v>24</v>
      </c>
      <c r="E61" s="19" t="n">
        <v>82.81</v>
      </c>
      <c r="F61" s="19" t="n">
        <f aca="false">D61*E61</f>
        <v>1987.44</v>
      </c>
      <c r="G61" s="19"/>
      <c r="H61" s="25" t="s">
        <v>21</v>
      </c>
      <c r="I61" s="28" t="s">
        <v>214</v>
      </c>
      <c r="M61" s="1" t="s">
        <v>215</v>
      </c>
      <c r="N61" s="0" t="s">
        <v>216</v>
      </c>
    </row>
    <row r="62" customFormat="false" ht="24" hidden="false" customHeight="true" outlineLevel="0" collapsed="false">
      <c r="A62" s="16" t="s">
        <v>217</v>
      </c>
      <c r="B62" s="17" t="s">
        <v>218</v>
      </c>
      <c r="C62" s="18" t="s">
        <v>213</v>
      </c>
      <c r="D62" s="19" t="n">
        <v>53</v>
      </c>
      <c r="E62" s="19" t="n">
        <v>151.72</v>
      </c>
      <c r="F62" s="19" t="n">
        <f aca="false">D62*E62</f>
        <v>8041.16</v>
      </c>
      <c r="G62" s="19"/>
      <c r="H62" s="16" t="s">
        <v>77</v>
      </c>
      <c r="I62" s="27" t="n">
        <v>171215</v>
      </c>
      <c r="M62" s="1" t="s">
        <v>219</v>
      </c>
      <c r="N62" s="0" t="s">
        <v>220</v>
      </c>
    </row>
    <row r="63" customFormat="false" ht="24" hidden="false" customHeight="true" outlineLevel="0" collapsed="false">
      <c r="A63" s="16" t="s">
        <v>221</v>
      </c>
      <c r="B63" s="17" t="s">
        <v>222</v>
      </c>
      <c r="C63" s="18" t="s">
        <v>42</v>
      </c>
      <c r="D63" s="19" t="n">
        <v>20</v>
      </c>
      <c r="E63" s="19" t="n">
        <v>1.88</v>
      </c>
      <c r="F63" s="19" t="n">
        <f aca="false">D63*E63</f>
        <v>37.6</v>
      </c>
      <c r="G63" s="19"/>
      <c r="H63" s="25" t="s">
        <v>21</v>
      </c>
      <c r="I63" s="28" t="s">
        <v>223</v>
      </c>
      <c r="M63" s="1" t="s">
        <v>224</v>
      </c>
      <c r="N63" s="0" t="s">
        <v>225</v>
      </c>
    </row>
    <row r="64" customFormat="false" ht="24" hidden="false" customHeight="true" outlineLevel="0" collapsed="false">
      <c r="A64" s="16" t="s">
        <v>226</v>
      </c>
      <c r="B64" s="17" t="s">
        <v>227</v>
      </c>
      <c r="C64" s="18" t="s">
        <v>42</v>
      </c>
      <c r="D64" s="19" t="n">
        <v>93</v>
      </c>
      <c r="E64" s="19" t="n">
        <v>431.67</v>
      </c>
      <c r="F64" s="19" t="n">
        <f aca="false">D64*E64</f>
        <v>40145.31</v>
      </c>
      <c r="G64" s="19"/>
      <c r="H64" s="25" t="s">
        <v>21</v>
      </c>
      <c r="I64" s="27" t="s">
        <v>228</v>
      </c>
      <c r="M64" s="1" t="n">
        <v>20</v>
      </c>
      <c r="N64" s="0" t="s">
        <v>229</v>
      </c>
    </row>
    <row r="65" customFormat="false" ht="24" hidden="false" customHeight="true" outlineLevel="0" collapsed="false">
      <c r="A65" s="16" t="s">
        <v>230</v>
      </c>
      <c r="B65" s="17" t="s">
        <v>231</v>
      </c>
      <c r="C65" s="18" t="s">
        <v>232</v>
      </c>
      <c r="D65" s="19" t="n">
        <v>440</v>
      </c>
      <c r="E65" s="19" t="n">
        <v>184.74</v>
      </c>
      <c r="F65" s="19" t="n">
        <f aca="false">D65*E65</f>
        <v>81285.6</v>
      </c>
      <c r="G65" s="19"/>
      <c r="H65" s="25" t="s">
        <v>21</v>
      </c>
      <c r="I65" s="27" t="s">
        <v>233</v>
      </c>
      <c r="M65" s="1" t="n">
        <v>21</v>
      </c>
      <c r="N65" s="0" t="s">
        <v>234</v>
      </c>
    </row>
    <row r="66" customFormat="false" ht="24" hidden="false" customHeight="true" outlineLevel="0" collapsed="false">
      <c r="A66" s="16" t="s">
        <v>235</v>
      </c>
      <c r="B66" s="17" t="s">
        <v>236</v>
      </c>
      <c r="C66" s="18" t="s">
        <v>237</v>
      </c>
      <c r="D66" s="19" t="n">
        <v>262</v>
      </c>
      <c r="E66" s="19" t="n">
        <v>17.31</v>
      </c>
      <c r="F66" s="19" t="n">
        <f aca="false">D66*E66</f>
        <v>4535.22</v>
      </c>
      <c r="G66" s="19"/>
      <c r="H66" s="16" t="s">
        <v>52</v>
      </c>
      <c r="I66" s="27" t="n">
        <v>92759</v>
      </c>
      <c r="M66" s="1" t="n">
        <v>22</v>
      </c>
      <c r="N66" s="0" t="s">
        <v>238</v>
      </c>
    </row>
    <row r="67" customFormat="false" ht="24" hidden="false" customHeight="true" outlineLevel="0" collapsed="false">
      <c r="A67" s="16" t="s">
        <v>239</v>
      </c>
      <c r="B67" s="17" t="s">
        <v>240</v>
      </c>
      <c r="C67" s="18" t="s">
        <v>237</v>
      </c>
      <c r="D67" s="19" t="n">
        <v>1144</v>
      </c>
      <c r="E67" s="19" t="n">
        <v>15.79</v>
      </c>
      <c r="F67" s="19" t="n">
        <f aca="false">D67*E67</f>
        <v>18063.76</v>
      </c>
      <c r="G67" s="19"/>
      <c r="H67" s="16" t="s">
        <v>52</v>
      </c>
      <c r="I67" s="27" t="n">
        <v>92761</v>
      </c>
      <c r="M67" s="1" t="n">
        <v>23</v>
      </c>
      <c r="N67" s="0" t="s">
        <v>241</v>
      </c>
    </row>
    <row r="68" customFormat="false" ht="24" hidden="false" customHeight="true" outlineLevel="0" collapsed="false">
      <c r="A68" s="22" t="s">
        <v>38</v>
      </c>
      <c r="B68" s="23" t="s">
        <v>39</v>
      </c>
      <c r="C68" s="18"/>
      <c r="D68" s="19"/>
      <c r="E68" s="19"/>
      <c r="F68" s="19"/>
      <c r="G68" s="24" t="n">
        <f aca="false">SUM(F69:F72)</f>
        <v>29357.374</v>
      </c>
      <c r="H68" s="31"/>
      <c r="I68" s="28"/>
      <c r="M68" s="1" t="n">
        <v>24</v>
      </c>
      <c r="N68" s="0" t="s">
        <v>242</v>
      </c>
    </row>
    <row r="69" customFormat="false" ht="24" hidden="false" customHeight="true" outlineLevel="0" collapsed="false">
      <c r="A69" s="16" t="s">
        <v>243</v>
      </c>
      <c r="B69" s="17" t="s">
        <v>244</v>
      </c>
      <c r="C69" s="18" t="s">
        <v>237</v>
      </c>
      <c r="D69" s="19" t="n">
        <v>325</v>
      </c>
      <c r="E69" s="19" t="n">
        <v>13.15</v>
      </c>
      <c r="F69" s="19" t="n">
        <f aca="false">D69*E69</f>
        <v>4273.75</v>
      </c>
      <c r="G69" s="19"/>
      <c r="H69" s="16" t="s">
        <v>21</v>
      </c>
      <c r="I69" s="27" t="s">
        <v>245</v>
      </c>
      <c r="M69" s="1" t="n">
        <v>25</v>
      </c>
      <c r="N69" s="0" t="s">
        <v>246</v>
      </c>
    </row>
    <row r="70" customFormat="false" ht="24" hidden="false" customHeight="true" outlineLevel="0" collapsed="false">
      <c r="A70" s="16" t="s">
        <v>247</v>
      </c>
      <c r="B70" s="17" t="s">
        <v>248</v>
      </c>
      <c r="C70" s="18" t="s">
        <v>42</v>
      </c>
      <c r="D70" s="19" t="n">
        <v>20.4</v>
      </c>
      <c r="E70" s="19" t="n">
        <v>184.74</v>
      </c>
      <c r="F70" s="19" t="n">
        <f aca="false">D70*E70</f>
        <v>3768.696</v>
      </c>
      <c r="G70" s="19"/>
      <c r="H70" s="16" t="s">
        <v>21</v>
      </c>
      <c r="I70" s="27" t="s">
        <v>233</v>
      </c>
      <c r="M70" s="1" t="n">
        <v>26</v>
      </c>
      <c r="N70" s="0" t="s">
        <v>249</v>
      </c>
    </row>
    <row r="71" customFormat="false" ht="24" hidden="false" customHeight="true" outlineLevel="0" collapsed="false">
      <c r="A71" s="16" t="s">
        <v>250</v>
      </c>
      <c r="B71" s="17" t="s">
        <v>251</v>
      </c>
      <c r="C71" s="18" t="s">
        <v>207</v>
      </c>
      <c r="D71" s="19" t="n">
        <v>6</v>
      </c>
      <c r="E71" s="19" t="n">
        <v>19.04</v>
      </c>
      <c r="F71" s="19" t="n">
        <f aca="false">D71*E71</f>
        <v>114.24</v>
      </c>
      <c r="G71" s="19"/>
      <c r="H71" s="16" t="s">
        <v>21</v>
      </c>
      <c r="I71" s="27" t="s">
        <v>252</v>
      </c>
    </row>
    <row r="72" customFormat="false" ht="38.25" hidden="false" customHeight="true" outlineLevel="0" collapsed="false">
      <c r="A72" s="16" t="s">
        <v>253</v>
      </c>
      <c r="B72" s="17" t="s">
        <v>254</v>
      </c>
      <c r="C72" s="18" t="s">
        <v>255</v>
      </c>
      <c r="D72" s="19" t="n">
        <v>7.2</v>
      </c>
      <c r="E72" s="19" t="n">
        <v>2944.54</v>
      </c>
      <c r="F72" s="19" t="n">
        <f aca="false">D72*E72</f>
        <v>21200.688</v>
      </c>
      <c r="G72" s="19"/>
      <c r="H72" s="16" t="s">
        <v>21</v>
      </c>
      <c r="I72" s="27" t="s">
        <v>208</v>
      </c>
    </row>
    <row r="73" customFormat="false" ht="24" hidden="false" customHeight="true" outlineLevel="0" collapsed="false">
      <c r="A73" s="16"/>
      <c r="B73" s="17"/>
      <c r="C73" s="18"/>
      <c r="D73" s="19"/>
      <c r="E73" s="19"/>
      <c r="F73" s="19"/>
      <c r="G73" s="19"/>
      <c r="H73" s="25"/>
      <c r="I73" s="28"/>
    </row>
    <row r="74" customFormat="false" ht="24" hidden="false" customHeight="true" outlineLevel="0" collapsed="false">
      <c r="A74" s="22" t="n">
        <v>7</v>
      </c>
      <c r="B74" s="23" t="s">
        <v>44</v>
      </c>
      <c r="C74" s="18"/>
      <c r="D74" s="19"/>
      <c r="E74" s="19"/>
      <c r="F74" s="19"/>
      <c r="G74" s="24" t="n">
        <f aca="false">G75+G78+G80+G82</f>
        <v>9563.17</v>
      </c>
      <c r="H74" s="16"/>
      <c r="I74" s="28"/>
    </row>
    <row r="75" customFormat="false" ht="24" hidden="false" customHeight="true" outlineLevel="0" collapsed="false">
      <c r="A75" s="22" t="s">
        <v>48</v>
      </c>
      <c r="B75" s="23" t="s">
        <v>49</v>
      </c>
      <c r="C75" s="18"/>
      <c r="D75" s="19"/>
      <c r="E75" s="19"/>
      <c r="F75" s="19"/>
      <c r="G75" s="24" t="n">
        <f aca="false">SUM(F76:F77)</f>
        <v>7519.93</v>
      </c>
      <c r="H75" s="16"/>
      <c r="I75" s="28"/>
    </row>
    <row r="76" customFormat="false" ht="97.5" hidden="false" customHeight="true" outlineLevel="0" collapsed="false">
      <c r="A76" s="16" t="s">
        <v>256</v>
      </c>
      <c r="B76" s="17" t="s">
        <v>257</v>
      </c>
      <c r="C76" s="18" t="s">
        <v>42</v>
      </c>
      <c r="D76" s="19" t="n">
        <v>45.6</v>
      </c>
      <c r="E76" s="19" t="n">
        <v>75.35</v>
      </c>
      <c r="F76" s="19" t="n">
        <f aca="false">D76*E76</f>
        <v>3435.96</v>
      </c>
      <c r="G76" s="19"/>
      <c r="H76" s="16" t="s">
        <v>21</v>
      </c>
      <c r="I76" s="28" t="s">
        <v>258</v>
      </c>
    </row>
    <row r="77" customFormat="false" ht="80.25" hidden="false" customHeight="true" outlineLevel="0" collapsed="false">
      <c r="A77" s="16" t="s">
        <v>259</v>
      </c>
      <c r="B77" s="17" t="s">
        <v>260</v>
      </c>
      <c r="C77" s="18" t="s">
        <v>42</v>
      </c>
      <c r="D77" s="19" t="n">
        <v>54.2</v>
      </c>
      <c r="E77" s="19" t="n">
        <v>75.35</v>
      </c>
      <c r="F77" s="19" t="n">
        <f aca="false">D77*E77</f>
        <v>4083.97</v>
      </c>
      <c r="G77" s="19"/>
      <c r="H77" s="16" t="s">
        <v>21</v>
      </c>
      <c r="I77" s="28" t="s">
        <v>258</v>
      </c>
    </row>
    <row r="78" customFormat="false" ht="24" hidden="false" customHeight="true" outlineLevel="0" collapsed="false">
      <c r="A78" s="22" t="s">
        <v>53</v>
      </c>
      <c r="B78" s="23" t="s">
        <v>54</v>
      </c>
      <c r="C78" s="18"/>
      <c r="D78" s="19"/>
      <c r="E78" s="19"/>
      <c r="F78" s="19"/>
      <c r="G78" s="24" t="n">
        <f aca="false">SUM(F79:F79)</f>
        <v>276.04</v>
      </c>
      <c r="H78" s="16"/>
      <c r="I78" s="28"/>
    </row>
    <row r="79" customFormat="false" ht="45.75" hidden="false" customHeight="true" outlineLevel="0" collapsed="false">
      <c r="A79" s="16" t="s">
        <v>261</v>
      </c>
      <c r="B79" s="17" t="s">
        <v>262</v>
      </c>
      <c r="C79" s="18" t="s">
        <v>42</v>
      </c>
      <c r="D79" s="19" t="n">
        <v>206</v>
      </c>
      <c r="E79" s="19" t="n">
        <v>1.34</v>
      </c>
      <c r="F79" s="19" t="n">
        <f aca="false">D79*E79</f>
        <v>276.04</v>
      </c>
      <c r="G79" s="19"/>
      <c r="H79" s="16" t="s">
        <v>21</v>
      </c>
      <c r="I79" s="28" t="s">
        <v>263</v>
      </c>
    </row>
    <row r="80" customFormat="false" ht="24" hidden="false" customHeight="true" outlineLevel="0" collapsed="false">
      <c r="A80" s="22" t="s">
        <v>59</v>
      </c>
      <c r="B80" s="23" t="s">
        <v>60</v>
      </c>
      <c r="C80" s="18"/>
      <c r="D80" s="19"/>
      <c r="E80" s="19"/>
      <c r="F80" s="19"/>
      <c r="G80" s="24" t="n">
        <f aca="false">SUM(F81:F81)</f>
        <v>367.2</v>
      </c>
      <c r="H80" s="16"/>
      <c r="I80" s="28"/>
    </row>
    <row r="81" customFormat="false" ht="42" hidden="false" customHeight="true" outlineLevel="0" collapsed="false">
      <c r="A81" s="16" t="s">
        <v>264</v>
      </c>
      <c r="B81" s="17" t="s">
        <v>265</v>
      </c>
      <c r="C81" s="18" t="s">
        <v>42</v>
      </c>
      <c r="D81" s="19" t="n">
        <v>272</v>
      </c>
      <c r="E81" s="19" t="n">
        <v>1.35</v>
      </c>
      <c r="F81" s="19" t="n">
        <f aca="false">D81*E81</f>
        <v>367.2</v>
      </c>
      <c r="G81" s="19"/>
      <c r="H81" s="16" t="s">
        <v>21</v>
      </c>
      <c r="I81" s="28" t="s">
        <v>266</v>
      </c>
    </row>
    <row r="82" customFormat="false" ht="24" hidden="false" customHeight="true" outlineLevel="0" collapsed="false">
      <c r="A82" s="22" t="s">
        <v>64</v>
      </c>
      <c r="B82" s="23" t="s">
        <v>65</v>
      </c>
      <c r="C82" s="18"/>
      <c r="D82" s="19"/>
      <c r="E82" s="19"/>
      <c r="F82" s="19"/>
      <c r="G82" s="24" t="n">
        <f aca="false">SUM(F83:F84)</f>
        <v>1400</v>
      </c>
      <c r="H82" s="16"/>
      <c r="I82" s="28"/>
    </row>
    <row r="83" customFormat="false" ht="49.5" hidden="false" customHeight="true" outlineLevel="0" collapsed="false">
      <c r="A83" s="16" t="s">
        <v>267</v>
      </c>
      <c r="B83" s="17" t="s">
        <v>268</v>
      </c>
      <c r="C83" s="18" t="s">
        <v>42</v>
      </c>
      <c r="D83" s="19" t="n">
        <v>80</v>
      </c>
      <c r="E83" s="19" t="n">
        <v>5</v>
      </c>
      <c r="F83" s="19" t="n">
        <f aca="false">D83*E83</f>
        <v>400</v>
      </c>
      <c r="G83" s="19"/>
      <c r="H83" s="16"/>
      <c r="I83" s="28"/>
    </row>
    <row r="84" customFormat="false" ht="42" hidden="false" customHeight="true" outlineLevel="0" collapsed="false">
      <c r="A84" s="16" t="s">
        <v>269</v>
      </c>
      <c r="B84" s="17" t="s">
        <v>270</v>
      </c>
      <c r="C84" s="18" t="s">
        <v>213</v>
      </c>
      <c r="D84" s="19" t="n">
        <v>100</v>
      </c>
      <c r="E84" s="19" t="n">
        <v>10</v>
      </c>
      <c r="F84" s="19" t="n">
        <f aca="false">D84*E84</f>
        <v>1000</v>
      </c>
      <c r="G84" s="19"/>
      <c r="H84" s="16"/>
      <c r="I84" s="28"/>
    </row>
    <row r="85" customFormat="false" ht="24" hidden="false" customHeight="true" outlineLevel="0" collapsed="false">
      <c r="A85" s="16"/>
      <c r="B85" s="17"/>
      <c r="C85" s="18"/>
      <c r="D85" s="19"/>
      <c r="E85" s="19"/>
      <c r="F85" s="19"/>
      <c r="G85" s="19"/>
      <c r="H85" s="16"/>
      <c r="I85" s="28"/>
    </row>
    <row r="86" customFormat="false" ht="24" hidden="false" customHeight="true" outlineLevel="0" collapsed="false">
      <c r="A86" s="22" t="n">
        <v>8</v>
      </c>
      <c r="B86" s="23" t="s">
        <v>69</v>
      </c>
      <c r="C86" s="18"/>
      <c r="D86" s="19"/>
      <c r="E86" s="19"/>
      <c r="F86" s="19"/>
      <c r="G86" s="24" t="n">
        <f aca="false">G87+G93+G95</f>
        <v>141705.31</v>
      </c>
      <c r="H86" s="16"/>
      <c r="I86" s="28"/>
    </row>
    <row r="87" customFormat="false" ht="24" hidden="false" customHeight="true" outlineLevel="0" collapsed="false">
      <c r="A87" s="22" t="s">
        <v>73</v>
      </c>
      <c r="B87" s="23" t="s">
        <v>74</v>
      </c>
      <c r="C87" s="18"/>
      <c r="D87" s="19"/>
      <c r="E87" s="19"/>
      <c r="F87" s="19"/>
      <c r="G87" s="24" t="n">
        <f aca="false">SUM(F88:F92)</f>
        <v>122080.32</v>
      </c>
      <c r="H87" s="16"/>
      <c r="I87" s="28"/>
    </row>
    <row r="88" customFormat="false" ht="79.5" hidden="false" customHeight="true" outlineLevel="0" collapsed="false">
      <c r="A88" s="16" t="s">
        <v>271</v>
      </c>
      <c r="B88" s="17" t="s">
        <v>272</v>
      </c>
      <c r="C88" s="18" t="s">
        <v>273</v>
      </c>
      <c r="D88" s="19" t="n">
        <v>3040</v>
      </c>
      <c r="E88" s="19" t="n">
        <v>12</v>
      </c>
      <c r="F88" s="19" t="n">
        <f aca="false">D88*E88</f>
        <v>36480</v>
      </c>
      <c r="G88" s="19"/>
      <c r="H88" s="16" t="s">
        <v>21</v>
      </c>
      <c r="I88" s="28" t="s">
        <v>274</v>
      </c>
    </row>
    <row r="89" customFormat="false" ht="54" hidden="false" customHeight="true" outlineLevel="0" collapsed="false">
      <c r="A89" s="16" t="s">
        <v>275</v>
      </c>
      <c r="B89" s="17" t="s">
        <v>276</v>
      </c>
      <c r="C89" s="18" t="s">
        <v>273</v>
      </c>
      <c r="D89" s="19" t="n">
        <v>608</v>
      </c>
      <c r="E89" s="19" t="n">
        <v>50.34</v>
      </c>
      <c r="F89" s="19" t="n">
        <f aca="false">D89*E89</f>
        <v>30606.72</v>
      </c>
      <c r="G89" s="19"/>
      <c r="H89" s="16" t="s">
        <v>21</v>
      </c>
      <c r="I89" s="28" t="s">
        <v>277</v>
      </c>
    </row>
    <row r="90" customFormat="false" ht="53.25" hidden="false" customHeight="true" outlineLevel="0" collapsed="false">
      <c r="A90" s="16" t="s">
        <v>278</v>
      </c>
      <c r="B90" s="17" t="s">
        <v>279</v>
      </c>
      <c r="C90" s="18" t="s">
        <v>280</v>
      </c>
      <c r="D90" s="19" t="n">
        <v>152000</v>
      </c>
      <c r="E90" s="19" t="n">
        <v>0.2</v>
      </c>
      <c r="F90" s="19" t="n">
        <f aca="false">D90*E90</f>
        <v>30400</v>
      </c>
      <c r="G90" s="19"/>
      <c r="H90" s="16" t="s">
        <v>21</v>
      </c>
      <c r="I90" s="28" t="s">
        <v>281</v>
      </c>
    </row>
    <row r="91" customFormat="false" ht="34.5" hidden="false" customHeight="true" outlineLevel="0" collapsed="false">
      <c r="A91" s="16" t="s">
        <v>282</v>
      </c>
      <c r="B91" s="17" t="s">
        <v>283</v>
      </c>
      <c r="C91" s="18" t="s">
        <v>42</v>
      </c>
      <c r="D91" s="19" t="n">
        <v>3040</v>
      </c>
      <c r="E91" s="19" t="n">
        <v>0.87</v>
      </c>
      <c r="F91" s="19" t="n">
        <f aca="false">D91*E91</f>
        <v>2644.8</v>
      </c>
      <c r="G91" s="19"/>
      <c r="H91" s="16" t="s">
        <v>21</v>
      </c>
      <c r="I91" s="28" t="s">
        <v>284</v>
      </c>
    </row>
    <row r="92" customFormat="false" ht="42.75" hidden="false" customHeight="true" outlineLevel="0" collapsed="false">
      <c r="A92" s="16" t="s">
        <v>285</v>
      </c>
      <c r="B92" s="17" t="s">
        <v>286</v>
      </c>
      <c r="C92" s="18" t="s">
        <v>42</v>
      </c>
      <c r="D92" s="19" t="n">
        <v>3040</v>
      </c>
      <c r="E92" s="19" t="n">
        <v>7.22</v>
      </c>
      <c r="F92" s="19" t="n">
        <f aca="false">D92*E92</f>
        <v>21948.8</v>
      </c>
      <c r="G92" s="19"/>
      <c r="H92" s="16" t="s">
        <v>21</v>
      </c>
      <c r="I92" s="28" t="s">
        <v>287</v>
      </c>
    </row>
    <row r="93" customFormat="false" ht="24" hidden="false" customHeight="true" outlineLevel="0" collapsed="false">
      <c r="A93" s="22" t="s">
        <v>78</v>
      </c>
      <c r="B93" s="23" t="s">
        <v>79</v>
      </c>
      <c r="C93" s="18"/>
      <c r="D93" s="19"/>
      <c r="E93" s="19"/>
      <c r="F93" s="19"/>
      <c r="G93" s="24" t="n">
        <f aca="false">SUM(F94:F94)</f>
        <v>2851.2</v>
      </c>
      <c r="H93" s="16"/>
      <c r="I93" s="28"/>
    </row>
    <row r="94" customFormat="false" ht="66" hidden="false" customHeight="true" outlineLevel="0" collapsed="false">
      <c r="A94" s="16" t="s">
        <v>288</v>
      </c>
      <c r="B94" s="17" t="s">
        <v>289</v>
      </c>
      <c r="C94" s="18" t="s">
        <v>290</v>
      </c>
      <c r="D94" s="19" t="n">
        <v>864</v>
      </c>
      <c r="E94" s="19" t="n">
        <v>3.3</v>
      </c>
      <c r="F94" s="19" t="n">
        <f aca="false">D94*E94</f>
        <v>2851.2</v>
      </c>
      <c r="G94" s="19"/>
      <c r="H94" s="16" t="s">
        <v>21</v>
      </c>
      <c r="I94" s="28" t="s">
        <v>291</v>
      </c>
    </row>
    <row r="95" customFormat="false" ht="24" hidden="false" customHeight="true" outlineLevel="0" collapsed="false">
      <c r="A95" s="22" t="s">
        <v>80</v>
      </c>
      <c r="B95" s="23" t="s">
        <v>81</v>
      </c>
      <c r="C95" s="18"/>
      <c r="D95" s="19"/>
      <c r="E95" s="19"/>
      <c r="F95" s="19"/>
      <c r="G95" s="24" t="n">
        <f aca="false">SUM(F96:F97)</f>
        <v>16773.79</v>
      </c>
      <c r="H95" s="16"/>
      <c r="I95" s="28"/>
    </row>
    <row r="96" customFormat="false" ht="66" hidden="false" customHeight="true" outlineLevel="0" collapsed="false">
      <c r="A96" s="16" t="s">
        <v>292</v>
      </c>
      <c r="B96" s="17" t="s">
        <v>293</v>
      </c>
      <c r="C96" s="18" t="s">
        <v>36</v>
      </c>
      <c r="D96" s="19" t="n">
        <v>31</v>
      </c>
      <c r="E96" s="19" t="n">
        <v>280.83</v>
      </c>
      <c r="F96" s="19" t="n">
        <f aca="false">D96*E96</f>
        <v>8705.73</v>
      </c>
      <c r="G96" s="19"/>
      <c r="H96" s="16" t="s">
        <v>21</v>
      </c>
      <c r="I96" s="28" t="s">
        <v>294</v>
      </c>
    </row>
    <row r="97" customFormat="false" ht="39.75" hidden="false" customHeight="true" outlineLevel="0" collapsed="false">
      <c r="A97" s="16" t="s">
        <v>295</v>
      </c>
      <c r="B97" s="17" t="s">
        <v>296</v>
      </c>
      <c r="C97" s="18" t="s">
        <v>207</v>
      </c>
      <c r="D97" s="19" t="n">
        <v>154</v>
      </c>
      <c r="E97" s="19" t="n">
        <v>52.39</v>
      </c>
      <c r="F97" s="19" t="n">
        <f aca="false">D97*E97</f>
        <v>8068.06</v>
      </c>
      <c r="G97" s="19"/>
      <c r="H97" s="16" t="s">
        <v>21</v>
      </c>
      <c r="I97" s="28" t="s">
        <v>297</v>
      </c>
    </row>
    <row r="98" customFormat="false" ht="24" hidden="false" customHeight="true" outlineLevel="0" collapsed="false">
      <c r="A98" s="16"/>
      <c r="B98" s="17"/>
      <c r="C98" s="18"/>
      <c r="D98" s="19"/>
      <c r="E98" s="19"/>
      <c r="F98" s="19"/>
      <c r="G98" s="19"/>
      <c r="H98" s="16"/>
      <c r="I98" s="28"/>
    </row>
    <row r="99" customFormat="false" ht="24" hidden="false" customHeight="true" outlineLevel="0" collapsed="false">
      <c r="A99" s="22" t="n">
        <v>9</v>
      </c>
      <c r="B99" s="23" t="s">
        <v>82</v>
      </c>
      <c r="C99" s="18"/>
      <c r="D99" s="19"/>
      <c r="E99" s="19"/>
      <c r="F99" s="19"/>
      <c r="G99" s="24" t="n">
        <f aca="false">G100+G103</f>
        <v>22641.1186</v>
      </c>
      <c r="H99" s="16"/>
      <c r="I99" s="28"/>
    </row>
    <row r="100" customFormat="false" ht="24" hidden="false" customHeight="true" outlineLevel="0" collapsed="false">
      <c r="A100" s="22" t="s">
        <v>86</v>
      </c>
      <c r="B100" s="23" t="s">
        <v>87</v>
      </c>
      <c r="C100" s="18"/>
      <c r="D100" s="19"/>
      <c r="E100" s="19"/>
      <c r="F100" s="19"/>
      <c r="G100" s="24" t="n">
        <f aca="false">SUM(F101:F102)</f>
        <v>10925.02</v>
      </c>
      <c r="H100" s="16"/>
      <c r="I100" s="28"/>
    </row>
    <row r="101" customFormat="false" ht="24" hidden="false" customHeight="true" outlineLevel="0" collapsed="false">
      <c r="A101" s="16" t="s">
        <v>298</v>
      </c>
      <c r="B101" s="17" t="s">
        <v>299</v>
      </c>
      <c r="C101" s="18" t="s">
        <v>42</v>
      </c>
      <c r="D101" s="19" t="n">
        <v>272</v>
      </c>
      <c r="E101" s="19" t="n">
        <v>32.27</v>
      </c>
      <c r="F101" s="19" t="n">
        <f aca="false">D101*E101</f>
        <v>8777.44</v>
      </c>
      <c r="G101" s="19"/>
      <c r="H101" s="16" t="s">
        <v>21</v>
      </c>
      <c r="I101" s="28" t="s">
        <v>300</v>
      </c>
    </row>
    <row r="102" customFormat="false" ht="41.25" hidden="false" customHeight="true" outlineLevel="0" collapsed="false">
      <c r="A102" s="16" t="s">
        <v>301</v>
      </c>
      <c r="B102" s="17" t="s">
        <v>302</v>
      </c>
      <c r="C102" s="18" t="s">
        <v>42</v>
      </c>
      <c r="D102" s="19" t="n">
        <v>82</v>
      </c>
      <c r="E102" s="19" t="n">
        <v>26.19</v>
      </c>
      <c r="F102" s="19" t="n">
        <f aca="false">D102*E102</f>
        <v>2147.58</v>
      </c>
      <c r="G102" s="19"/>
      <c r="H102" s="16" t="s">
        <v>21</v>
      </c>
      <c r="I102" s="28" t="s">
        <v>303</v>
      </c>
    </row>
    <row r="103" customFormat="false" ht="24" hidden="false" customHeight="true" outlineLevel="0" collapsed="false">
      <c r="A103" s="22" t="s">
        <v>91</v>
      </c>
      <c r="B103" s="23" t="s">
        <v>92</v>
      </c>
      <c r="C103" s="18"/>
      <c r="D103" s="19"/>
      <c r="E103" s="19"/>
      <c r="F103" s="19"/>
      <c r="G103" s="24" t="n">
        <f aca="false">SUM(F104:F110)</f>
        <v>11716.0986</v>
      </c>
      <c r="H103" s="16"/>
      <c r="I103" s="28"/>
    </row>
    <row r="104" customFormat="false" ht="24" hidden="false" customHeight="true" outlineLevel="0" collapsed="false">
      <c r="A104" s="16" t="s">
        <v>304</v>
      </c>
      <c r="B104" s="17" t="s">
        <v>305</v>
      </c>
      <c r="C104" s="18" t="s">
        <v>42</v>
      </c>
      <c r="D104" s="19" t="n">
        <v>206</v>
      </c>
      <c r="E104" s="19" t="n">
        <v>5.41</v>
      </c>
      <c r="F104" s="19" t="n">
        <f aca="false">D104*E104</f>
        <v>1114.46</v>
      </c>
      <c r="G104" s="19"/>
      <c r="H104" s="16" t="s">
        <v>21</v>
      </c>
      <c r="I104" s="28" t="s">
        <v>306</v>
      </c>
    </row>
    <row r="105" customFormat="false" ht="35.25" hidden="false" customHeight="true" outlineLevel="0" collapsed="false">
      <c r="A105" s="16" t="s">
        <v>307</v>
      </c>
      <c r="B105" s="17" t="s">
        <v>308</v>
      </c>
      <c r="C105" s="18" t="s">
        <v>42</v>
      </c>
      <c r="D105" s="19" t="n">
        <v>206</v>
      </c>
      <c r="E105" s="19" t="n">
        <v>27.98</v>
      </c>
      <c r="F105" s="19" t="n">
        <f aca="false">D105*E105</f>
        <v>5763.88</v>
      </c>
      <c r="G105" s="19"/>
      <c r="H105" s="16" t="s">
        <v>309</v>
      </c>
      <c r="I105" s="28" t="s">
        <v>310</v>
      </c>
    </row>
    <row r="106" customFormat="false" ht="22.5" hidden="false" customHeight="true" outlineLevel="0" collapsed="false">
      <c r="A106" s="16" t="s">
        <v>311</v>
      </c>
      <c r="B106" s="17" t="s">
        <v>312</v>
      </c>
      <c r="C106" s="18" t="s">
        <v>42</v>
      </c>
      <c r="D106" s="19" t="n">
        <v>80.48</v>
      </c>
      <c r="E106" s="19" t="n">
        <v>24.57</v>
      </c>
      <c r="F106" s="19" t="n">
        <f aca="false">D106*E106</f>
        <v>1977.3936</v>
      </c>
      <c r="G106" s="19"/>
      <c r="H106" s="16" t="s">
        <v>21</v>
      </c>
      <c r="I106" s="28" t="s">
        <v>313</v>
      </c>
    </row>
    <row r="107" customFormat="false" ht="24" hidden="false" customHeight="true" outlineLevel="0" collapsed="false">
      <c r="A107" s="16" t="s">
        <v>314</v>
      </c>
      <c r="B107" s="17" t="s">
        <v>315</v>
      </c>
      <c r="C107" s="18" t="s">
        <v>42</v>
      </c>
      <c r="D107" s="19" t="n">
        <v>68</v>
      </c>
      <c r="E107" s="19" t="n">
        <v>12.64</v>
      </c>
      <c r="F107" s="19" t="n">
        <f aca="false">D107*E107</f>
        <v>859.52</v>
      </c>
      <c r="G107" s="19"/>
      <c r="H107" s="16" t="s">
        <v>21</v>
      </c>
      <c r="I107" s="28" t="s">
        <v>316</v>
      </c>
    </row>
    <row r="108" customFormat="false" ht="24" hidden="false" customHeight="true" outlineLevel="0" collapsed="false">
      <c r="A108" s="27" t="s">
        <v>317</v>
      </c>
      <c r="B108" s="17" t="s">
        <v>318</v>
      </c>
      <c r="C108" s="18" t="s">
        <v>207</v>
      </c>
      <c r="D108" s="19" t="n">
        <v>2</v>
      </c>
      <c r="E108" s="19" t="n">
        <v>246.75</v>
      </c>
      <c r="F108" s="19" t="n">
        <f aca="false">D108*E108</f>
        <v>493.5</v>
      </c>
      <c r="G108" s="19"/>
      <c r="H108" s="27" t="s">
        <v>21</v>
      </c>
      <c r="I108" s="28" t="s">
        <v>319</v>
      </c>
    </row>
    <row r="109" customFormat="false" ht="24" hidden="false" customHeight="true" outlineLevel="0" collapsed="false">
      <c r="A109" s="27" t="s">
        <v>320</v>
      </c>
      <c r="B109" s="17" t="s">
        <v>321</v>
      </c>
      <c r="C109" s="18" t="s">
        <v>207</v>
      </c>
      <c r="D109" s="19" t="n">
        <v>9</v>
      </c>
      <c r="E109" s="19" t="n">
        <v>140.91</v>
      </c>
      <c r="F109" s="19" t="n">
        <f aca="false">D109*E109</f>
        <v>1268.19</v>
      </c>
      <c r="G109" s="19"/>
      <c r="H109" s="27" t="s">
        <v>21</v>
      </c>
      <c r="I109" s="28" t="s">
        <v>322</v>
      </c>
    </row>
    <row r="110" customFormat="false" ht="24" hidden="false" customHeight="true" outlineLevel="0" collapsed="false">
      <c r="A110" s="27" t="s">
        <v>323</v>
      </c>
      <c r="B110" s="17" t="s">
        <v>324</v>
      </c>
      <c r="C110" s="18" t="s">
        <v>207</v>
      </c>
      <c r="D110" s="19" t="n">
        <v>0.7</v>
      </c>
      <c r="E110" s="19" t="n">
        <v>341.65</v>
      </c>
      <c r="F110" s="19" t="n">
        <f aca="false">D110*E110</f>
        <v>239.155</v>
      </c>
      <c r="G110" s="19"/>
      <c r="H110" s="27" t="s">
        <v>21</v>
      </c>
      <c r="I110" s="28" t="s">
        <v>325</v>
      </c>
    </row>
    <row r="111" customFormat="false" ht="24" hidden="false" customHeight="true" outlineLevel="0" collapsed="false">
      <c r="A111" s="16"/>
      <c r="B111" s="17"/>
      <c r="C111" s="18"/>
      <c r="D111" s="19"/>
      <c r="E111" s="19"/>
      <c r="F111" s="19"/>
      <c r="G111" s="19"/>
      <c r="H111" s="16"/>
      <c r="I111" s="28"/>
    </row>
    <row r="112" customFormat="false" ht="24" hidden="false" customHeight="true" outlineLevel="0" collapsed="false">
      <c r="A112" s="22" t="n">
        <v>10</v>
      </c>
      <c r="B112" s="23" t="s">
        <v>96</v>
      </c>
      <c r="C112" s="18"/>
      <c r="D112" s="19"/>
      <c r="E112" s="19"/>
      <c r="F112" s="19"/>
      <c r="G112" s="24" t="n">
        <f aca="false">G113+G118+G124+G126</f>
        <v>97859.3382</v>
      </c>
      <c r="H112" s="16"/>
      <c r="I112" s="28"/>
    </row>
    <row r="113" customFormat="false" ht="24" hidden="false" customHeight="true" outlineLevel="0" collapsed="false">
      <c r="A113" s="22" t="s">
        <v>100</v>
      </c>
      <c r="B113" s="23" t="s">
        <v>101</v>
      </c>
      <c r="C113" s="18"/>
      <c r="D113" s="19"/>
      <c r="E113" s="19"/>
      <c r="F113" s="19"/>
      <c r="G113" s="24" t="n">
        <f aca="false">SUM(F114:F117)</f>
        <v>26238.7</v>
      </c>
      <c r="H113" s="16"/>
      <c r="I113" s="28"/>
    </row>
    <row r="114" customFormat="false" ht="35.25" hidden="false" customHeight="true" outlineLevel="0" collapsed="false">
      <c r="A114" s="16" t="s">
        <v>326</v>
      </c>
      <c r="B114" s="17" t="s">
        <v>327</v>
      </c>
      <c r="C114" s="18" t="s">
        <v>36</v>
      </c>
      <c r="D114" s="19" t="n">
        <v>5</v>
      </c>
      <c r="E114" s="19" t="n">
        <v>2607.73</v>
      </c>
      <c r="F114" s="19" t="n">
        <f aca="false">D114*E114</f>
        <v>13038.65</v>
      </c>
      <c r="G114" s="19"/>
      <c r="H114" s="16" t="s">
        <v>21</v>
      </c>
      <c r="I114" s="28" t="s">
        <v>328</v>
      </c>
    </row>
    <row r="115" customFormat="false" ht="33.75" hidden="false" customHeight="true" outlineLevel="0" collapsed="false">
      <c r="A115" s="16" t="s">
        <v>329</v>
      </c>
      <c r="B115" s="17" t="s">
        <v>330</v>
      </c>
      <c r="C115" s="18" t="s">
        <v>213</v>
      </c>
      <c r="D115" s="19" t="n">
        <v>36</v>
      </c>
      <c r="E115" s="19" t="n">
        <v>75.21</v>
      </c>
      <c r="F115" s="19" t="n">
        <f aca="false">D115*E115</f>
        <v>2707.56</v>
      </c>
      <c r="G115" s="19"/>
      <c r="H115" s="16" t="s">
        <v>21</v>
      </c>
      <c r="I115" s="28" t="s">
        <v>331</v>
      </c>
    </row>
    <row r="116" customFormat="false" ht="33" hidden="false" customHeight="true" outlineLevel="0" collapsed="false">
      <c r="A116" s="16" t="s">
        <v>332</v>
      </c>
      <c r="B116" s="17" t="s">
        <v>333</v>
      </c>
      <c r="C116" s="18" t="s">
        <v>213</v>
      </c>
      <c r="D116" s="19" t="n">
        <v>227</v>
      </c>
      <c r="E116" s="19" t="n">
        <v>37.27</v>
      </c>
      <c r="F116" s="19" t="n">
        <f aca="false">D116*E116</f>
        <v>8460.29</v>
      </c>
      <c r="G116" s="19"/>
      <c r="H116" s="16" t="s">
        <v>21</v>
      </c>
      <c r="I116" s="28" t="s">
        <v>334</v>
      </c>
    </row>
    <row r="117" customFormat="false" ht="30.75" hidden="false" customHeight="true" outlineLevel="0" collapsed="false">
      <c r="A117" s="16" t="s">
        <v>335</v>
      </c>
      <c r="B117" s="17" t="s">
        <v>336</v>
      </c>
      <c r="C117" s="18" t="s">
        <v>213</v>
      </c>
      <c r="D117" s="19" t="n">
        <v>180</v>
      </c>
      <c r="E117" s="19" t="n">
        <v>11.29</v>
      </c>
      <c r="F117" s="19" t="n">
        <f aca="false">D117*E117</f>
        <v>2032.2</v>
      </c>
      <c r="G117" s="19"/>
      <c r="H117" s="16" t="s">
        <v>21</v>
      </c>
      <c r="I117" s="28" t="s">
        <v>337</v>
      </c>
    </row>
    <row r="118" customFormat="false" ht="24" hidden="false" customHeight="true" outlineLevel="0" collapsed="false">
      <c r="A118" s="22" t="s">
        <v>105</v>
      </c>
      <c r="B118" s="23" t="s">
        <v>106</v>
      </c>
      <c r="C118" s="18"/>
      <c r="D118" s="19"/>
      <c r="E118" s="19"/>
      <c r="F118" s="19"/>
      <c r="G118" s="24" t="n">
        <f aca="false">SUM(F119:F123)</f>
        <v>63515.29</v>
      </c>
      <c r="H118" s="16"/>
      <c r="I118" s="28"/>
    </row>
    <row r="119" customFormat="false" ht="48.75" hidden="false" customHeight="true" outlineLevel="0" collapsed="false">
      <c r="A119" s="16" t="s">
        <v>338</v>
      </c>
      <c r="B119" s="17" t="s">
        <v>339</v>
      </c>
      <c r="C119" s="18" t="s">
        <v>213</v>
      </c>
      <c r="D119" s="19" t="n">
        <v>227</v>
      </c>
      <c r="E119" s="19" t="n">
        <v>11.29</v>
      </c>
      <c r="F119" s="19" t="n">
        <f aca="false">D119*E119</f>
        <v>2562.83</v>
      </c>
      <c r="G119" s="19"/>
      <c r="H119" s="16" t="s">
        <v>21</v>
      </c>
      <c r="I119" s="28" t="s">
        <v>337</v>
      </c>
    </row>
    <row r="120" customFormat="false" ht="64.5" hidden="false" customHeight="true" outlineLevel="0" collapsed="false">
      <c r="A120" s="16" t="s">
        <v>340</v>
      </c>
      <c r="B120" s="17" t="s">
        <v>341</v>
      </c>
      <c r="C120" s="18" t="s">
        <v>42</v>
      </c>
      <c r="D120" s="19" t="n">
        <v>272</v>
      </c>
      <c r="E120" s="19" t="n">
        <v>56.96</v>
      </c>
      <c r="F120" s="19" t="n">
        <f aca="false">D120*E120</f>
        <v>15493.12</v>
      </c>
      <c r="G120" s="19"/>
      <c r="H120" s="16" t="s">
        <v>21</v>
      </c>
      <c r="I120" s="28" t="s">
        <v>342</v>
      </c>
    </row>
    <row r="121" customFormat="false" ht="54.75" hidden="false" customHeight="true" outlineLevel="0" collapsed="false">
      <c r="A121" s="16" t="s">
        <v>343</v>
      </c>
      <c r="B121" s="17" t="s">
        <v>344</v>
      </c>
      <c r="C121" s="18" t="s">
        <v>42</v>
      </c>
      <c r="D121" s="19" t="n">
        <v>272</v>
      </c>
      <c r="E121" s="19" t="n">
        <v>155.22</v>
      </c>
      <c r="F121" s="19" t="n">
        <f aca="false">D121*E121</f>
        <v>42219.84</v>
      </c>
      <c r="G121" s="19"/>
      <c r="H121" s="16" t="s">
        <v>21</v>
      </c>
      <c r="I121" s="28" t="s">
        <v>345</v>
      </c>
    </row>
    <row r="122" customFormat="false" ht="67.5" hidden="false" customHeight="true" outlineLevel="0" collapsed="false">
      <c r="A122" s="16" t="s">
        <v>346</v>
      </c>
      <c r="B122" s="17" t="s">
        <v>347</v>
      </c>
      <c r="C122" s="18" t="s">
        <v>213</v>
      </c>
      <c r="D122" s="19" t="n">
        <v>44</v>
      </c>
      <c r="E122" s="19" t="n">
        <v>58.91</v>
      </c>
      <c r="F122" s="19" t="n">
        <f aca="false">D122*E122</f>
        <v>2592.04</v>
      </c>
      <c r="G122" s="19"/>
      <c r="H122" s="16" t="s">
        <v>21</v>
      </c>
      <c r="I122" s="28" t="s">
        <v>348</v>
      </c>
    </row>
    <row r="123" customFormat="false" ht="51.75" hidden="false" customHeight="true" outlineLevel="0" collapsed="false">
      <c r="A123" s="16" t="s">
        <v>349</v>
      </c>
      <c r="B123" s="17" t="s">
        <v>350</v>
      </c>
      <c r="C123" s="18" t="s">
        <v>213</v>
      </c>
      <c r="D123" s="19" t="n">
        <v>22</v>
      </c>
      <c r="E123" s="19" t="n">
        <v>29.43</v>
      </c>
      <c r="F123" s="19" t="n">
        <f aca="false">D123*E123</f>
        <v>647.46</v>
      </c>
      <c r="G123" s="19"/>
      <c r="H123" s="16" t="s">
        <v>21</v>
      </c>
      <c r="I123" s="28" t="s">
        <v>351</v>
      </c>
    </row>
    <row r="124" customFormat="false" ht="24" hidden="false" customHeight="true" outlineLevel="0" collapsed="false">
      <c r="A124" s="22" t="s">
        <v>111</v>
      </c>
      <c r="B124" s="23" t="s">
        <v>112</v>
      </c>
      <c r="C124" s="18"/>
      <c r="D124" s="19"/>
      <c r="E124" s="19"/>
      <c r="F124" s="19"/>
      <c r="G124" s="24" t="n">
        <f aca="false">SUM(F125:F125)</f>
        <v>1137.5</v>
      </c>
      <c r="H124" s="16"/>
      <c r="I124" s="28"/>
    </row>
    <row r="125" customFormat="false" ht="89.25" hidden="false" customHeight="true" outlineLevel="0" collapsed="false">
      <c r="A125" s="16" t="s">
        <v>352</v>
      </c>
      <c r="B125" s="17" t="s">
        <v>353</v>
      </c>
      <c r="C125" s="18" t="s">
        <v>42</v>
      </c>
      <c r="D125" s="19" t="n">
        <v>10</v>
      </c>
      <c r="E125" s="19" t="n">
        <v>113.75</v>
      </c>
      <c r="F125" s="19" t="n">
        <f aca="false">D125*E125</f>
        <v>1137.5</v>
      </c>
      <c r="G125" s="19"/>
      <c r="H125" s="16" t="s">
        <v>21</v>
      </c>
      <c r="I125" s="28" t="s">
        <v>354</v>
      </c>
    </row>
    <row r="126" customFormat="false" ht="23.1" hidden="false" customHeight="true" outlineLevel="0" collapsed="false">
      <c r="A126" s="30" t="s">
        <v>115</v>
      </c>
      <c r="B126" s="23" t="s">
        <v>116</v>
      </c>
      <c r="C126" s="18"/>
      <c r="D126" s="19"/>
      <c r="E126" s="19"/>
      <c r="F126" s="19"/>
      <c r="G126" s="24" t="n">
        <f aca="false">SUM(F127:F131)</f>
        <v>6967.8482</v>
      </c>
      <c r="H126" s="27"/>
      <c r="I126" s="28"/>
    </row>
    <row r="127" customFormat="false" ht="26.25" hidden="false" customHeight="true" outlineLevel="0" collapsed="false">
      <c r="A127" s="27" t="s">
        <v>355</v>
      </c>
      <c r="B127" s="17" t="s">
        <v>356</v>
      </c>
      <c r="C127" s="18" t="s">
        <v>42</v>
      </c>
      <c r="D127" s="19" t="n">
        <v>7</v>
      </c>
      <c r="E127" s="19" t="n">
        <v>88.6</v>
      </c>
      <c r="F127" s="19" t="n">
        <f aca="false">D127*E127</f>
        <v>620.2</v>
      </c>
      <c r="G127" s="19"/>
      <c r="H127" s="27" t="s">
        <v>21</v>
      </c>
      <c r="I127" s="28" t="s">
        <v>357</v>
      </c>
    </row>
    <row r="128" customFormat="false" ht="23.1" hidden="false" customHeight="true" outlineLevel="0" collapsed="false">
      <c r="A128" s="27" t="s">
        <v>358</v>
      </c>
      <c r="B128" s="17" t="s">
        <v>359</v>
      </c>
      <c r="C128" s="18" t="s">
        <v>42</v>
      </c>
      <c r="D128" s="19" t="n">
        <v>16.5</v>
      </c>
      <c r="E128" s="19" t="n">
        <v>179.73</v>
      </c>
      <c r="F128" s="19" t="n">
        <f aca="false">D128*E128</f>
        <v>2965.545</v>
      </c>
      <c r="G128" s="19"/>
      <c r="H128" s="27" t="s">
        <v>360</v>
      </c>
      <c r="I128" s="27" t="n">
        <v>210130</v>
      </c>
    </row>
    <row r="129" customFormat="false" ht="23.1" hidden="false" customHeight="true" outlineLevel="0" collapsed="false">
      <c r="A129" s="27" t="s">
        <v>361</v>
      </c>
      <c r="B129" s="17" t="s">
        <v>362</v>
      </c>
      <c r="C129" s="18" t="s">
        <v>42</v>
      </c>
      <c r="D129" s="19" t="n">
        <v>8.6</v>
      </c>
      <c r="E129" s="19" t="n">
        <v>247.62</v>
      </c>
      <c r="F129" s="19" t="n">
        <f aca="false">D129*E129</f>
        <v>2129.532</v>
      </c>
      <c r="G129" s="19"/>
      <c r="H129" s="27" t="s">
        <v>360</v>
      </c>
      <c r="I129" s="27" t="n">
        <v>100804</v>
      </c>
    </row>
    <row r="130" customFormat="false" ht="23.1" hidden="false" customHeight="true" outlineLevel="0" collapsed="false">
      <c r="A130" s="27" t="s">
        <v>363</v>
      </c>
      <c r="B130" s="17" t="s">
        <v>364</v>
      </c>
      <c r="C130" s="18" t="s">
        <v>42</v>
      </c>
      <c r="D130" s="19" t="n">
        <v>4</v>
      </c>
      <c r="E130" s="19" t="n">
        <v>58.9</v>
      </c>
      <c r="F130" s="19" t="n">
        <f aca="false">D130*E130</f>
        <v>235.6</v>
      </c>
      <c r="G130" s="19"/>
      <c r="H130" s="27" t="s">
        <v>21</v>
      </c>
      <c r="I130" s="28" t="s">
        <v>365</v>
      </c>
    </row>
    <row r="131" customFormat="false" ht="24" hidden="false" customHeight="true" outlineLevel="0" collapsed="false">
      <c r="A131" s="27" t="s">
        <v>366</v>
      </c>
      <c r="B131" s="17" t="s">
        <v>367</v>
      </c>
      <c r="C131" s="18" t="s">
        <v>42</v>
      </c>
      <c r="D131" s="19" t="n">
        <f aca="false">0.9*1.4</f>
        <v>1.26</v>
      </c>
      <c r="E131" s="19" t="n">
        <v>807.12</v>
      </c>
      <c r="F131" s="19" t="n">
        <f aca="false">D131*E131</f>
        <v>1016.9712</v>
      </c>
      <c r="G131" s="19"/>
      <c r="H131" s="27" t="s">
        <v>21</v>
      </c>
      <c r="I131" s="28" t="s">
        <v>368</v>
      </c>
    </row>
    <row r="132" customFormat="false" ht="24" hidden="false" customHeight="true" outlineLevel="0" collapsed="false">
      <c r="A132" s="16"/>
      <c r="B132" s="17"/>
      <c r="C132" s="18"/>
      <c r="D132" s="19"/>
      <c r="E132" s="19"/>
      <c r="F132" s="19"/>
      <c r="G132" s="19"/>
      <c r="H132" s="16"/>
      <c r="I132" s="28"/>
    </row>
    <row r="133" customFormat="false" ht="24" hidden="false" customHeight="true" outlineLevel="0" collapsed="false">
      <c r="A133" s="22" t="n">
        <v>11</v>
      </c>
      <c r="B133" s="23" t="s">
        <v>119</v>
      </c>
      <c r="C133" s="18"/>
      <c r="D133" s="19"/>
      <c r="E133" s="19"/>
      <c r="F133" s="19"/>
      <c r="G133" s="24" t="n">
        <f aca="false">G134+G137</f>
        <v>35292.35</v>
      </c>
      <c r="H133" s="16"/>
      <c r="I133" s="28"/>
    </row>
    <row r="134" customFormat="false" ht="24" hidden="false" customHeight="true" outlineLevel="0" collapsed="false">
      <c r="A134" s="22" t="s">
        <v>123</v>
      </c>
      <c r="B134" s="23" t="s">
        <v>124</v>
      </c>
      <c r="C134" s="18"/>
      <c r="D134" s="19"/>
      <c r="E134" s="19"/>
      <c r="F134" s="19"/>
      <c r="G134" s="24" t="n">
        <f aca="false">SUM(F135:F136)</f>
        <v>10303.1</v>
      </c>
      <c r="H134" s="16"/>
      <c r="I134" s="28"/>
    </row>
    <row r="135" customFormat="false" ht="51" hidden="false" customHeight="true" outlineLevel="0" collapsed="false">
      <c r="A135" s="16" t="s">
        <v>369</v>
      </c>
      <c r="B135" s="17" t="s">
        <v>370</v>
      </c>
      <c r="C135" s="18" t="s">
        <v>207</v>
      </c>
      <c r="D135" s="19" t="n">
        <v>10</v>
      </c>
      <c r="E135" s="19" t="n">
        <v>143.3</v>
      </c>
      <c r="F135" s="19" t="n">
        <f aca="false">D135*E135</f>
        <v>1433</v>
      </c>
      <c r="G135" s="19"/>
      <c r="H135" s="16" t="s">
        <v>21</v>
      </c>
      <c r="I135" s="28" t="s">
        <v>371</v>
      </c>
    </row>
    <row r="136" customFormat="false" ht="61.5" hidden="false" customHeight="true" outlineLevel="0" collapsed="false">
      <c r="A136" s="16" t="s">
        <v>372</v>
      </c>
      <c r="B136" s="17" t="s">
        <v>373</v>
      </c>
      <c r="C136" s="18" t="s">
        <v>207</v>
      </c>
      <c r="D136" s="19" t="n">
        <v>10</v>
      </c>
      <c r="E136" s="19" t="n">
        <v>887.01</v>
      </c>
      <c r="F136" s="19" t="n">
        <f aca="false">D136*E136</f>
        <v>8870.1</v>
      </c>
      <c r="G136" s="19"/>
      <c r="H136" s="16" t="s">
        <v>21</v>
      </c>
      <c r="I136" s="28" t="s">
        <v>374</v>
      </c>
    </row>
    <row r="137" customFormat="false" ht="24" hidden="false" customHeight="true" outlineLevel="0" collapsed="false">
      <c r="A137" s="22" t="s">
        <v>125</v>
      </c>
      <c r="B137" s="23" t="s">
        <v>126</v>
      </c>
      <c r="C137" s="18"/>
      <c r="D137" s="19"/>
      <c r="E137" s="19"/>
      <c r="F137" s="19"/>
      <c r="G137" s="24" t="n">
        <f aca="false">SUM(F138:F139)</f>
        <v>24989.25</v>
      </c>
      <c r="H137" s="16"/>
      <c r="I137" s="28"/>
    </row>
    <row r="138" customFormat="false" ht="30.75" hidden="false" customHeight="true" outlineLevel="0" collapsed="false">
      <c r="A138" s="16" t="s">
        <v>375</v>
      </c>
      <c r="B138" s="17" t="s">
        <v>376</v>
      </c>
      <c r="C138" s="18" t="s">
        <v>207</v>
      </c>
      <c r="D138" s="19" t="n">
        <v>15</v>
      </c>
      <c r="E138" s="19" t="n">
        <v>197.89</v>
      </c>
      <c r="F138" s="19" t="n">
        <f aca="false">D138*E138</f>
        <v>2968.35</v>
      </c>
      <c r="G138" s="19"/>
      <c r="H138" s="16" t="s">
        <v>309</v>
      </c>
      <c r="I138" s="28" t="s">
        <v>377</v>
      </c>
    </row>
    <row r="139" customFormat="false" ht="35.25" hidden="false" customHeight="true" outlineLevel="0" collapsed="false">
      <c r="A139" s="16" t="s">
        <v>378</v>
      </c>
      <c r="B139" s="17" t="s">
        <v>379</v>
      </c>
      <c r="C139" s="18" t="s">
        <v>207</v>
      </c>
      <c r="D139" s="19" t="n">
        <v>15</v>
      </c>
      <c r="E139" s="19" t="n">
        <v>1468.06</v>
      </c>
      <c r="F139" s="19" t="n">
        <f aca="false">D139*E139</f>
        <v>22020.9</v>
      </c>
      <c r="G139" s="19"/>
      <c r="H139" s="16" t="s">
        <v>21</v>
      </c>
      <c r="I139" s="28" t="s">
        <v>380</v>
      </c>
    </row>
    <row r="140" customFormat="false" ht="24" hidden="false" customHeight="true" outlineLevel="0" collapsed="false">
      <c r="A140" s="16"/>
      <c r="B140" s="17"/>
      <c r="C140" s="18"/>
      <c r="D140" s="19"/>
      <c r="E140" s="19"/>
      <c r="F140" s="19"/>
      <c r="G140" s="19"/>
      <c r="H140" s="16"/>
      <c r="I140" s="28"/>
    </row>
    <row r="141" customFormat="false" ht="24" hidden="false" customHeight="true" outlineLevel="0" collapsed="false">
      <c r="A141" s="22" t="n">
        <v>12</v>
      </c>
      <c r="B141" s="23" t="s">
        <v>127</v>
      </c>
      <c r="C141" s="18"/>
      <c r="D141" s="19"/>
      <c r="E141" s="19"/>
      <c r="F141" s="19"/>
      <c r="G141" s="24" t="n">
        <f aca="false">G142+G151</f>
        <v>91000.312</v>
      </c>
      <c r="H141" s="16"/>
      <c r="I141" s="28"/>
    </row>
    <row r="142" customFormat="false" ht="24" hidden="false" customHeight="true" outlineLevel="0" collapsed="false">
      <c r="A142" s="22" t="s">
        <v>130</v>
      </c>
      <c r="B142" s="23" t="s">
        <v>131</v>
      </c>
      <c r="C142" s="18"/>
      <c r="D142" s="19"/>
      <c r="E142" s="19"/>
      <c r="F142" s="19"/>
      <c r="G142" s="24" t="n">
        <f aca="false">SUM(F143:F150)</f>
        <v>60854.259</v>
      </c>
      <c r="H142" s="16"/>
      <c r="I142" s="28"/>
    </row>
    <row r="143" customFormat="false" ht="24" hidden="false" customHeight="true" outlineLevel="0" collapsed="false">
      <c r="A143" s="16" t="s">
        <v>381</v>
      </c>
      <c r="B143" s="17" t="s">
        <v>382</v>
      </c>
      <c r="C143" s="18" t="s">
        <v>42</v>
      </c>
      <c r="D143" s="19" t="n">
        <v>903</v>
      </c>
      <c r="E143" s="19" t="n">
        <v>7.64</v>
      </c>
      <c r="F143" s="19" t="n">
        <f aca="false">D143*E143</f>
        <v>6898.92</v>
      </c>
      <c r="G143" s="19"/>
      <c r="H143" s="16" t="s">
        <v>144</v>
      </c>
      <c r="I143" s="28" t="s">
        <v>383</v>
      </c>
    </row>
    <row r="144" customFormat="false" ht="33" hidden="false" customHeight="true" outlineLevel="0" collapsed="false">
      <c r="A144" s="16" t="s">
        <v>384</v>
      </c>
      <c r="B144" s="17" t="s">
        <v>385</v>
      </c>
      <c r="C144" s="18" t="s">
        <v>42</v>
      </c>
      <c r="D144" s="19" t="n">
        <v>903</v>
      </c>
      <c r="E144" s="19" t="n">
        <v>2.4</v>
      </c>
      <c r="F144" s="19" t="n">
        <f aca="false">D144*E144</f>
        <v>2167.2</v>
      </c>
      <c r="G144" s="19"/>
      <c r="H144" s="16" t="s">
        <v>21</v>
      </c>
      <c r="I144" s="28" t="s">
        <v>386</v>
      </c>
    </row>
    <row r="145" customFormat="false" ht="24" hidden="false" customHeight="true" outlineLevel="0" collapsed="false">
      <c r="A145" s="16" t="s">
        <v>387</v>
      </c>
      <c r="B145" s="17" t="s">
        <v>388</v>
      </c>
      <c r="C145" s="18" t="s">
        <v>42</v>
      </c>
      <c r="D145" s="19" t="n">
        <v>270.9</v>
      </c>
      <c r="E145" s="19" t="n">
        <v>36.57</v>
      </c>
      <c r="F145" s="19" t="n">
        <f aca="false">D145*E145</f>
        <v>9906.813</v>
      </c>
      <c r="G145" s="19"/>
      <c r="H145" s="16" t="s">
        <v>21</v>
      </c>
      <c r="I145" s="28" t="s">
        <v>389</v>
      </c>
    </row>
    <row r="146" customFormat="false" ht="43.5" hidden="false" customHeight="true" outlineLevel="0" collapsed="false">
      <c r="A146" s="16" t="s">
        <v>390</v>
      </c>
      <c r="B146" s="17" t="s">
        <v>391</v>
      </c>
      <c r="C146" s="18" t="s">
        <v>42</v>
      </c>
      <c r="D146" s="19" t="n">
        <v>632.1</v>
      </c>
      <c r="E146" s="19" t="n">
        <v>7.36</v>
      </c>
      <c r="F146" s="19" t="n">
        <f aca="false">D146*E146</f>
        <v>4652.256</v>
      </c>
      <c r="G146" s="19"/>
      <c r="H146" s="16" t="s">
        <v>21</v>
      </c>
      <c r="I146" s="28" t="s">
        <v>392</v>
      </c>
    </row>
    <row r="147" customFormat="false" ht="24" hidden="false" customHeight="true" outlineLevel="0" collapsed="false">
      <c r="A147" s="16" t="s">
        <v>393</v>
      </c>
      <c r="B147" s="17" t="s">
        <v>394</v>
      </c>
      <c r="C147" s="18" t="s">
        <v>42</v>
      </c>
      <c r="D147" s="19" t="n">
        <v>632.1</v>
      </c>
      <c r="E147" s="19" t="n">
        <v>4.27</v>
      </c>
      <c r="F147" s="19" t="n">
        <f aca="false">D147*E147</f>
        <v>2699.067</v>
      </c>
      <c r="G147" s="19"/>
      <c r="H147" s="16" t="s">
        <v>144</v>
      </c>
      <c r="I147" s="28" t="s">
        <v>395</v>
      </c>
    </row>
    <row r="148" customFormat="false" ht="24" hidden="false" customHeight="true" outlineLevel="0" collapsed="false">
      <c r="A148" s="16" t="s">
        <v>396</v>
      </c>
      <c r="B148" s="17" t="s">
        <v>397</v>
      </c>
      <c r="C148" s="18" t="s">
        <v>42</v>
      </c>
      <c r="D148" s="19" t="n">
        <v>316</v>
      </c>
      <c r="E148" s="19" t="n">
        <v>101.44</v>
      </c>
      <c r="F148" s="19" t="n">
        <f aca="false">D148*E148</f>
        <v>32055.04</v>
      </c>
      <c r="G148" s="19"/>
      <c r="H148" s="16" t="s">
        <v>144</v>
      </c>
      <c r="I148" s="28" t="s">
        <v>398</v>
      </c>
    </row>
    <row r="149" customFormat="false" ht="24" hidden="false" customHeight="true" outlineLevel="0" collapsed="false">
      <c r="A149" s="16" t="s">
        <v>399</v>
      </c>
      <c r="B149" s="17" t="s">
        <v>400</v>
      </c>
      <c r="C149" s="18" t="s">
        <v>42</v>
      </c>
      <c r="D149" s="19" t="n">
        <v>316</v>
      </c>
      <c r="E149" s="19" t="n">
        <v>3.2</v>
      </c>
      <c r="F149" s="19" t="n">
        <f aca="false">D149*E149</f>
        <v>1011.2</v>
      </c>
      <c r="G149" s="19"/>
      <c r="H149" s="16" t="s">
        <v>144</v>
      </c>
      <c r="I149" s="28" t="s">
        <v>401</v>
      </c>
    </row>
    <row r="150" customFormat="false" ht="33" hidden="false" customHeight="true" outlineLevel="0" collapsed="false">
      <c r="A150" s="16" t="s">
        <v>402</v>
      </c>
      <c r="B150" s="17" t="s">
        <v>403</v>
      </c>
      <c r="C150" s="18" t="s">
        <v>42</v>
      </c>
      <c r="D150" s="19" t="n">
        <v>90.3</v>
      </c>
      <c r="E150" s="19" t="n">
        <v>16.21</v>
      </c>
      <c r="F150" s="19" t="n">
        <f aca="false">D150*E150</f>
        <v>1463.763</v>
      </c>
      <c r="G150" s="19"/>
      <c r="H150" s="16" t="s">
        <v>144</v>
      </c>
      <c r="I150" s="28" t="s">
        <v>404</v>
      </c>
    </row>
    <row r="151" customFormat="false" ht="24" hidden="false" customHeight="true" outlineLevel="0" collapsed="false">
      <c r="A151" s="22" t="s">
        <v>132</v>
      </c>
      <c r="B151" s="23" t="s">
        <v>133</v>
      </c>
      <c r="C151" s="18"/>
      <c r="D151" s="19"/>
      <c r="E151" s="19"/>
      <c r="F151" s="19"/>
      <c r="G151" s="24" t="n">
        <f aca="false">SUM(F152:F155)</f>
        <v>30146.053</v>
      </c>
      <c r="H151" s="16"/>
      <c r="I151" s="28"/>
    </row>
    <row r="152" customFormat="false" ht="36.75" hidden="false" customHeight="true" outlineLevel="0" collapsed="false">
      <c r="A152" s="16" t="s">
        <v>405</v>
      </c>
      <c r="B152" s="17" t="s">
        <v>406</v>
      </c>
      <c r="C152" s="18" t="s">
        <v>42</v>
      </c>
      <c r="D152" s="19" t="n">
        <v>90.3</v>
      </c>
      <c r="E152" s="19" t="n">
        <v>36.57</v>
      </c>
      <c r="F152" s="19" t="n">
        <f aca="false">D152*E152</f>
        <v>3302.271</v>
      </c>
      <c r="G152" s="19"/>
      <c r="H152" s="16" t="s">
        <v>21</v>
      </c>
      <c r="I152" s="28" t="s">
        <v>389</v>
      </c>
    </row>
    <row r="153" customFormat="false" ht="32.25" hidden="false" customHeight="true" outlineLevel="0" collapsed="false">
      <c r="A153" s="16" t="s">
        <v>407</v>
      </c>
      <c r="B153" s="17" t="s">
        <v>408</v>
      </c>
      <c r="C153" s="18" t="s">
        <v>213</v>
      </c>
      <c r="D153" s="19" t="n">
        <v>50</v>
      </c>
      <c r="E153" s="19" t="n">
        <v>6.02</v>
      </c>
      <c r="F153" s="19" t="n">
        <f aca="false">D153*E153</f>
        <v>301</v>
      </c>
      <c r="G153" s="19"/>
      <c r="H153" s="16" t="s">
        <v>144</v>
      </c>
      <c r="I153" s="28" t="s">
        <v>409</v>
      </c>
    </row>
    <row r="154" customFormat="false" ht="33" hidden="false" customHeight="true" outlineLevel="0" collapsed="false">
      <c r="A154" s="16" t="s">
        <v>410</v>
      </c>
      <c r="B154" s="17" t="s">
        <v>411</v>
      </c>
      <c r="C154" s="18" t="s">
        <v>42</v>
      </c>
      <c r="D154" s="19" t="n">
        <v>361.2</v>
      </c>
      <c r="E154" s="19" t="n">
        <v>24.26</v>
      </c>
      <c r="F154" s="19" t="n">
        <f aca="false">D154*E154</f>
        <v>8762.712</v>
      </c>
      <c r="G154" s="19"/>
      <c r="H154" s="16" t="s">
        <v>21</v>
      </c>
      <c r="I154" s="28" t="s">
        <v>412</v>
      </c>
    </row>
    <row r="155" customFormat="false" ht="39.75" hidden="false" customHeight="true" outlineLevel="0" collapsed="false">
      <c r="A155" s="16" t="s">
        <v>413</v>
      </c>
      <c r="B155" s="17" t="s">
        <v>414</v>
      </c>
      <c r="C155" s="18" t="s">
        <v>42</v>
      </c>
      <c r="D155" s="19" t="n">
        <v>903</v>
      </c>
      <c r="E155" s="19" t="n">
        <v>19.69</v>
      </c>
      <c r="F155" s="19" t="n">
        <f aca="false">D155*E155</f>
        <v>17780.07</v>
      </c>
      <c r="G155" s="19"/>
      <c r="H155" s="16" t="s">
        <v>21</v>
      </c>
      <c r="I155" s="28" t="s">
        <v>415</v>
      </c>
    </row>
    <row r="156" customFormat="false" ht="24" hidden="false" customHeight="true" outlineLevel="0" collapsed="false">
      <c r="A156" s="16"/>
      <c r="B156" s="17"/>
      <c r="C156" s="18"/>
      <c r="D156" s="19"/>
      <c r="E156" s="19"/>
      <c r="F156" s="19"/>
      <c r="G156" s="19"/>
      <c r="H156" s="16"/>
      <c r="I156" s="28"/>
      <c r="P156" s="0"/>
    </row>
    <row r="157" customFormat="false" ht="24" hidden="false" customHeight="true" outlineLevel="0" collapsed="false">
      <c r="A157" s="22" t="n">
        <v>13</v>
      </c>
      <c r="B157" s="23" t="s">
        <v>134</v>
      </c>
      <c r="C157" s="18"/>
      <c r="D157" s="19"/>
      <c r="E157" s="19"/>
      <c r="F157" s="19"/>
      <c r="G157" s="24" t="n">
        <f aca="false">SUM(F158:F162)</f>
        <v>70256.28</v>
      </c>
      <c r="H157" s="16"/>
      <c r="I157" s="28"/>
      <c r="P157" s="0"/>
    </row>
    <row r="158" customFormat="false" ht="24" hidden="false" customHeight="true" outlineLevel="0" collapsed="false">
      <c r="A158" s="16" t="s">
        <v>416</v>
      </c>
      <c r="B158" s="17" t="s">
        <v>417</v>
      </c>
      <c r="C158" s="18" t="s">
        <v>42</v>
      </c>
      <c r="D158" s="19" t="n">
        <v>26</v>
      </c>
      <c r="E158" s="19" t="n">
        <v>28.7</v>
      </c>
      <c r="F158" s="19" t="n">
        <f aca="false">D158*E158</f>
        <v>746.2</v>
      </c>
      <c r="G158" s="19"/>
      <c r="H158" s="16" t="s">
        <v>144</v>
      </c>
      <c r="I158" s="28" t="s">
        <v>418</v>
      </c>
      <c r="P158" s="0"/>
    </row>
    <row r="159" customFormat="false" ht="24" hidden="false" customHeight="true" outlineLevel="0" collapsed="false">
      <c r="A159" s="16" t="s">
        <v>419</v>
      </c>
      <c r="B159" s="17" t="s">
        <v>420</v>
      </c>
      <c r="C159" s="18" t="s">
        <v>42</v>
      </c>
      <c r="D159" s="19" t="n">
        <v>26</v>
      </c>
      <c r="E159" s="19" t="n">
        <v>172.89</v>
      </c>
      <c r="F159" s="19" t="n">
        <f aca="false">D159*E159</f>
        <v>4495.14</v>
      </c>
      <c r="G159" s="19"/>
      <c r="H159" s="16" t="s">
        <v>144</v>
      </c>
      <c r="I159" s="28" t="s">
        <v>421</v>
      </c>
      <c r="P159" s="0"/>
    </row>
    <row r="160" customFormat="false" ht="24" hidden="false" customHeight="true" outlineLevel="0" collapsed="false">
      <c r="A160" s="16" t="s">
        <v>422</v>
      </c>
      <c r="B160" s="17" t="s">
        <v>423</v>
      </c>
      <c r="C160" s="18" t="s">
        <v>42</v>
      </c>
      <c r="D160" s="19" t="n">
        <v>26</v>
      </c>
      <c r="E160" s="19" t="n">
        <v>6.69</v>
      </c>
      <c r="F160" s="19" t="n">
        <f aca="false">D160*E160</f>
        <v>173.94</v>
      </c>
      <c r="G160" s="19"/>
      <c r="H160" s="16" t="s">
        <v>144</v>
      </c>
      <c r="I160" s="28" t="s">
        <v>424</v>
      </c>
      <c r="P160" s="0"/>
    </row>
    <row r="161" customFormat="false" ht="24" hidden="false" customHeight="true" outlineLevel="0" collapsed="false">
      <c r="A161" s="16" t="s">
        <v>425</v>
      </c>
      <c r="B161" s="17" t="s">
        <v>426</v>
      </c>
      <c r="C161" s="18" t="s">
        <v>57</v>
      </c>
      <c r="D161" s="19" t="n">
        <v>1</v>
      </c>
      <c r="E161" s="19" t="n">
        <v>64841</v>
      </c>
      <c r="F161" s="19" t="n">
        <f aca="false">D161*E161</f>
        <v>64841</v>
      </c>
      <c r="G161" s="19"/>
      <c r="H161" s="16" t="s">
        <v>427</v>
      </c>
      <c r="I161" s="28" t="s">
        <v>428</v>
      </c>
      <c r="P161" s="0"/>
    </row>
    <row r="162" customFormat="false" ht="24" hidden="false" customHeight="true" outlineLevel="0" collapsed="false">
      <c r="A162" s="16"/>
      <c r="B162" s="17"/>
      <c r="C162" s="18"/>
      <c r="D162" s="19"/>
      <c r="E162" s="19"/>
      <c r="F162" s="19"/>
      <c r="G162" s="19"/>
      <c r="H162" s="16"/>
      <c r="I162" s="28"/>
      <c r="P162" s="0"/>
    </row>
    <row r="163" customFormat="false" ht="24" hidden="false" customHeight="true" outlineLevel="0" collapsed="false">
      <c r="A163" s="22" t="n">
        <v>14</v>
      </c>
      <c r="B163" s="23" t="s">
        <v>137</v>
      </c>
      <c r="C163" s="18"/>
      <c r="D163" s="19"/>
      <c r="E163" s="19"/>
      <c r="F163" s="19"/>
      <c r="G163" s="24" t="n">
        <f aca="false">SUM(F164:F165)</f>
        <v>264.96</v>
      </c>
      <c r="H163" s="16"/>
      <c r="I163" s="28"/>
      <c r="P163" s="0"/>
    </row>
    <row r="164" customFormat="false" ht="24" hidden="false" customHeight="true" outlineLevel="0" collapsed="false">
      <c r="A164" s="16" t="s">
        <v>429</v>
      </c>
      <c r="B164" s="17" t="s">
        <v>430</v>
      </c>
      <c r="C164" s="18" t="s">
        <v>42</v>
      </c>
      <c r="D164" s="19" t="n">
        <v>6.4</v>
      </c>
      <c r="E164" s="19" t="n">
        <v>6.31</v>
      </c>
      <c r="F164" s="19" t="n">
        <f aca="false">D164*E164</f>
        <v>40.384</v>
      </c>
      <c r="G164" s="19"/>
      <c r="H164" s="16" t="s">
        <v>21</v>
      </c>
      <c r="I164" s="28" t="s">
        <v>431</v>
      </c>
      <c r="P164" s="0"/>
    </row>
    <row r="165" customFormat="false" ht="39" hidden="false" customHeight="true" outlineLevel="0" collapsed="false">
      <c r="A165" s="16" t="s">
        <v>432</v>
      </c>
      <c r="B165" s="17" t="s">
        <v>433</v>
      </c>
      <c r="C165" s="18" t="s">
        <v>42</v>
      </c>
      <c r="D165" s="19" t="n">
        <v>6.4</v>
      </c>
      <c r="E165" s="19" t="n">
        <v>35.09</v>
      </c>
      <c r="F165" s="19" t="n">
        <f aca="false">D165*E165</f>
        <v>224.576</v>
      </c>
      <c r="G165" s="19"/>
      <c r="H165" s="16" t="s">
        <v>144</v>
      </c>
      <c r="I165" s="28" t="s">
        <v>434</v>
      </c>
      <c r="P165" s="0"/>
    </row>
    <row r="166" customFormat="false" ht="24" hidden="false" customHeight="true" outlineLevel="0" collapsed="false">
      <c r="A166" s="16"/>
      <c r="B166" s="17"/>
      <c r="C166" s="18"/>
      <c r="D166" s="19"/>
      <c r="E166" s="19"/>
      <c r="F166" s="19"/>
      <c r="G166" s="19"/>
      <c r="H166" s="16"/>
      <c r="I166" s="28"/>
      <c r="P166" s="0"/>
    </row>
    <row r="167" customFormat="false" ht="24" hidden="false" customHeight="true" outlineLevel="0" collapsed="false">
      <c r="A167" s="22" t="n">
        <v>15</v>
      </c>
      <c r="B167" s="23" t="s">
        <v>141</v>
      </c>
      <c r="C167" s="18"/>
      <c r="D167" s="19"/>
      <c r="E167" s="19"/>
      <c r="F167" s="19"/>
      <c r="G167" s="24" t="n">
        <f aca="false">G168+G174+G177+G180</f>
        <v>66159.708</v>
      </c>
      <c r="H167" s="16"/>
      <c r="I167" s="28"/>
      <c r="P167" s="0"/>
    </row>
    <row r="168" customFormat="false" ht="24" hidden="false" customHeight="true" outlineLevel="0" collapsed="false">
      <c r="A168" s="22" t="s">
        <v>146</v>
      </c>
      <c r="B168" s="23" t="s">
        <v>147</v>
      </c>
      <c r="C168" s="18"/>
      <c r="D168" s="19"/>
      <c r="E168" s="19"/>
      <c r="F168" s="19"/>
      <c r="G168" s="24" t="n">
        <f aca="false">SUM(F169:F173)</f>
        <v>55423.49</v>
      </c>
      <c r="H168" s="16"/>
      <c r="I168" s="28"/>
      <c r="P168" s="0"/>
    </row>
    <row r="169" customFormat="false" ht="30.75" hidden="false" customHeight="true" outlineLevel="0" collapsed="false">
      <c r="A169" s="16" t="s">
        <v>435</v>
      </c>
      <c r="B169" s="17" t="s">
        <v>436</v>
      </c>
      <c r="C169" s="18" t="s">
        <v>42</v>
      </c>
      <c r="D169" s="19" t="n">
        <v>103</v>
      </c>
      <c r="E169" s="19" t="n">
        <v>6.77</v>
      </c>
      <c r="F169" s="19" t="n">
        <f aca="false">D169*E169</f>
        <v>697.31</v>
      </c>
      <c r="G169" s="19"/>
      <c r="H169" s="16" t="s">
        <v>21</v>
      </c>
      <c r="I169" s="28" t="s">
        <v>437</v>
      </c>
      <c r="P169" s="0"/>
    </row>
    <row r="170" customFormat="false" ht="45.75" hidden="false" customHeight="true" outlineLevel="0" collapsed="false">
      <c r="A170" s="16" t="s">
        <v>438</v>
      </c>
      <c r="B170" s="17" t="s">
        <v>439</v>
      </c>
      <c r="C170" s="18" t="s">
        <v>42</v>
      </c>
      <c r="D170" s="19" t="n">
        <v>103</v>
      </c>
      <c r="E170" s="19" t="n">
        <v>31.45</v>
      </c>
      <c r="F170" s="19" t="n">
        <f aca="false">D170*E170</f>
        <v>3239.35</v>
      </c>
      <c r="G170" s="19"/>
      <c r="H170" s="16" t="s">
        <v>21</v>
      </c>
      <c r="I170" s="28" t="s">
        <v>440</v>
      </c>
      <c r="P170" s="0"/>
    </row>
    <row r="171" customFormat="false" ht="45" hidden="false" customHeight="true" outlineLevel="0" collapsed="false">
      <c r="A171" s="16" t="s">
        <v>441</v>
      </c>
      <c r="B171" s="17" t="s">
        <v>442</v>
      </c>
      <c r="C171" s="18" t="s">
        <v>213</v>
      </c>
      <c r="D171" s="19" t="n">
        <v>25</v>
      </c>
      <c r="E171" s="19" t="n">
        <v>60.82</v>
      </c>
      <c r="F171" s="19" t="n">
        <f aca="false">D171*E171</f>
        <v>1520.5</v>
      </c>
      <c r="G171" s="19"/>
      <c r="H171" s="16" t="s">
        <v>21</v>
      </c>
      <c r="I171" s="28" t="s">
        <v>443</v>
      </c>
      <c r="P171" s="0"/>
    </row>
    <row r="172" customFormat="false" ht="42.75" hidden="false" customHeight="true" outlineLevel="0" collapsed="false">
      <c r="A172" s="16" t="s">
        <v>444</v>
      </c>
      <c r="B172" s="17" t="s">
        <v>445</v>
      </c>
      <c r="C172" s="18" t="s">
        <v>42</v>
      </c>
      <c r="D172" s="19" t="n">
        <v>103</v>
      </c>
      <c r="E172" s="19" t="n">
        <v>331.57</v>
      </c>
      <c r="F172" s="19" t="n">
        <f aca="false">D172*E172</f>
        <v>34151.71</v>
      </c>
      <c r="G172" s="19"/>
      <c r="H172" s="16" t="s">
        <v>309</v>
      </c>
      <c r="I172" s="28" t="s">
        <v>446</v>
      </c>
      <c r="P172" s="0"/>
    </row>
    <row r="173" customFormat="false" ht="49.5" hidden="false" customHeight="true" outlineLevel="0" collapsed="false">
      <c r="A173" s="16" t="s">
        <v>447</v>
      </c>
      <c r="B173" s="17" t="s">
        <v>448</v>
      </c>
      <c r="C173" s="18" t="s">
        <v>42</v>
      </c>
      <c r="D173" s="19" t="n">
        <v>206</v>
      </c>
      <c r="E173" s="19" t="n">
        <v>76.77</v>
      </c>
      <c r="F173" s="19" t="n">
        <f aca="false">D173*E173</f>
        <v>15814.62</v>
      </c>
      <c r="G173" s="19"/>
      <c r="H173" s="16" t="s">
        <v>21</v>
      </c>
      <c r="I173" s="28" t="s">
        <v>449</v>
      </c>
      <c r="P173" s="0"/>
    </row>
    <row r="174" customFormat="false" ht="24" hidden="false" customHeight="true" outlineLevel="0" collapsed="false">
      <c r="A174" s="22" t="s">
        <v>150</v>
      </c>
      <c r="B174" s="23" t="s">
        <v>151</v>
      </c>
      <c r="C174" s="18"/>
      <c r="D174" s="19"/>
      <c r="E174" s="19"/>
      <c r="F174" s="19"/>
      <c r="G174" s="24" t="n">
        <f aca="false">SUM(F175:F176)</f>
        <v>1434.7</v>
      </c>
      <c r="H174" s="16"/>
      <c r="I174" s="28"/>
      <c r="P174" s="0"/>
    </row>
    <row r="175" customFormat="false" ht="46.5" hidden="false" customHeight="true" outlineLevel="0" collapsed="false">
      <c r="A175" s="16" t="s">
        <v>450</v>
      </c>
      <c r="B175" s="17" t="s">
        <v>451</v>
      </c>
      <c r="C175" s="18" t="s">
        <v>42</v>
      </c>
      <c r="D175" s="19" t="n">
        <v>10</v>
      </c>
      <c r="E175" s="19" t="n">
        <v>17.63</v>
      </c>
      <c r="F175" s="19" t="n">
        <f aca="false">D175*E175</f>
        <v>176.3</v>
      </c>
      <c r="G175" s="19"/>
      <c r="H175" s="16" t="s">
        <v>21</v>
      </c>
      <c r="I175" s="28" t="s">
        <v>452</v>
      </c>
      <c r="P175" s="0"/>
    </row>
    <row r="176" customFormat="false" ht="48.75" hidden="false" customHeight="true" outlineLevel="0" collapsed="false">
      <c r="A176" s="16" t="s">
        <v>453</v>
      </c>
      <c r="B176" s="17" t="s">
        <v>454</v>
      </c>
      <c r="C176" s="18" t="s">
        <v>42</v>
      </c>
      <c r="D176" s="19" t="n">
        <v>10</v>
      </c>
      <c r="E176" s="19" t="n">
        <v>125.84</v>
      </c>
      <c r="F176" s="19" t="n">
        <f aca="false">D176*E176</f>
        <v>1258.4</v>
      </c>
      <c r="G176" s="19"/>
      <c r="H176" s="16" t="s">
        <v>21</v>
      </c>
      <c r="I176" s="28" t="s">
        <v>455</v>
      </c>
      <c r="P176" s="0"/>
    </row>
    <row r="177" customFormat="false" ht="24" hidden="false" customHeight="true" outlineLevel="0" collapsed="false">
      <c r="A177" s="22" t="s">
        <v>154</v>
      </c>
      <c r="B177" s="23" t="s">
        <v>155</v>
      </c>
      <c r="C177" s="18"/>
      <c r="D177" s="19"/>
      <c r="E177" s="19"/>
      <c r="F177" s="19"/>
      <c r="G177" s="24" t="n">
        <f aca="false">SUM(F178:F179)</f>
        <v>2509.788</v>
      </c>
      <c r="H177" s="16"/>
      <c r="I177" s="28"/>
      <c r="P177" s="0"/>
    </row>
    <row r="178" customFormat="false" ht="24" hidden="false" customHeight="true" outlineLevel="0" collapsed="false">
      <c r="A178" s="16" t="s">
        <v>456</v>
      </c>
      <c r="B178" s="17" t="s">
        <v>457</v>
      </c>
      <c r="C178" s="18" t="s">
        <v>213</v>
      </c>
      <c r="D178" s="19" t="n">
        <v>58.4</v>
      </c>
      <c r="E178" s="19" t="n">
        <v>2.25</v>
      </c>
      <c r="F178" s="19" t="n">
        <f aca="false">D178*E178</f>
        <v>131.4</v>
      </c>
      <c r="G178" s="19"/>
      <c r="H178" s="16" t="s">
        <v>21</v>
      </c>
      <c r="I178" s="28" t="s">
        <v>458</v>
      </c>
      <c r="P178" s="0"/>
    </row>
    <row r="179" customFormat="false" ht="45" hidden="false" customHeight="true" outlineLevel="0" collapsed="false">
      <c r="A179" s="16" t="s">
        <v>459</v>
      </c>
      <c r="B179" s="17" t="s">
        <v>460</v>
      </c>
      <c r="C179" s="18" t="s">
        <v>213</v>
      </c>
      <c r="D179" s="19" t="n">
        <v>56.4</v>
      </c>
      <c r="E179" s="19" t="n">
        <v>42.17</v>
      </c>
      <c r="F179" s="19" t="n">
        <f aca="false">D179*E179</f>
        <v>2378.388</v>
      </c>
      <c r="G179" s="19"/>
      <c r="H179" s="16" t="s">
        <v>21</v>
      </c>
      <c r="I179" s="28" t="s">
        <v>461</v>
      </c>
      <c r="P179" s="0"/>
    </row>
    <row r="180" customFormat="false" ht="21" hidden="false" customHeight="true" outlineLevel="0" collapsed="false">
      <c r="A180" s="22" t="s">
        <v>158</v>
      </c>
      <c r="B180" s="23" t="s">
        <v>159</v>
      </c>
      <c r="C180" s="18"/>
      <c r="D180" s="19"/>
      <c r="E180" s="19"/>
      <c r="F180" s="19"/>
      <c r="G180" s="24" t="n">
        <f aca="false">SUM(F181:F182)</f>
        <v>6791.73</v>
      </c>
      <c r="H180" s="16"/>
      <c r="I180" s="28"/>
      <c r="P180" s="0"/>
    </row>
    <row r="181" customFormat="false" ht="21" hidden="false" customHeight="true" outlineLevel="0" collapsed="false">
      <c r="A181" s="16" t="s">
        <v>462</v>
      </c>
      <c r="B181" s="17" t="s">
        <v>463</v>
      </c>
      <c r="C181" s="18" t="s">
        <v>42</v>
      </c>
      <c r="D181" s="19" t="n">
        <v>11.1</v>
      </c>
      <c r="E181" s="19" t="n">
        <v>152.9</v>
      </c>
      <c r="F181" s="19" t="n">
        <f aca="false">D181*E181</f>
        <v>1697.19</v>
      </c>
      <c r="G181" s="19"/>
      <c r="H181" s="16" t="s">
        <v>21</v>
      </c>
      <c r="I181" s="28" t="s">
        <v>464</v>
      </c>
      <c r="P181" s="0"/>
    </row>
    <row r="182" customFormat="false" ht="21" hidden="false" customHeight="true" outlineLevel="0" collapsed="false">
      <c r="A182" s="16" t="s">
        <v>465</v>
      </c>
      <c r="B182" s="17" t="s">
        <v>466</v>
      </c>
      <c r="C182" s="18" t="s">
        <v>42</v>
      </c>
      <c r="D182" s="19" t="n">
        <v>93</v>
      </c>
      <c r="E182" s="19" t="n">
        <v>54.78</v>
      </c>
      <c r="F182" s="19" t="n">
        <f aca="false">D182*E182</f>
        <v>5094.54</v>
      </c>
      <c r="G182" s="19"/>
      <c r="H182" s="16" t="s">
        <v>21</v>
      </c>
      <c r="I182" s="28" t="s">
        <v>467</v>
      </c>
      <c r="P182" s="0"/>
    </row>
    <row r="183" customFormat="false" ht="21" hidden="false" customHeight="true" outlineLevel="0" collapsed="false">
      <c r="A183" s="16"/>
      <c r="B183" s="17"/>
      <c r="C183" s="18"/>
      <c r="D183" s="19"/>
      <c r="E183" s="19"/>
      <c r="F183" s="19"/>
      <c r="G183" s="19"/>
      <c r="H183" s="16"/>
      <c r="I183" s="28"/>
      <c r="P183" s="0"/>
    </row>
    <row r="184" customFormat="false" ht="24" hidden="false" customHeight="true" outlineLevel="0" collapsed="false">
      <c r="A184" s="22" t="n">
        <v>16</v>
      </c>
      <c r="B184" s="23" t="s">
        <v>162</v>
      </c>
      <c r="C184" s="18"/>
      <c r="D184" s="19"/>
      <c r="E184" s="19"/>
      <c r="F184" s="19"/>
      <c r="G184" s="24" t="n">
        <f aca="false">SUM(F185:F187)</f>
        <v>58551.38</v>
      </c>
      <c r="H184" s="16"/>
      <c r="I184" s="28"/>
      <c r="P184" s="0"/>
    </row>
    <row r="185" customFormat="false" ht="30" hidden="false" customHeight="true" outlineLevel="0" collapsed="false">
      <c r="A185" s="16" t="s">
        <v>468</v>
      </c>
      <c r="B185" s="17" t="s">
        <v>469</v>
      </c>
      <c r="C185" s="18" t="s">
        <v>42</v>
      </c>
      <c r="D185" s="19" t="n">
        <v>206</v>
      </c>
      <c r="E185" s="19" t="n">
        <v>8.12</v>
      </c>
      <c r="F185" s="19" t="n">
        <f aca="false">D185*E185</f>
        <v>1672.72</v>
      </c>
      <c r="G185" s="19"/>
      <c r="H185" s="16" t="s">
        <v>21</v>
      </c>
      <c r="I185" s="28" t="s">
        <v>470</v>
      </c>
      <c r="P185" s="0"/>
    </row>
    <row r="186" customFormat="false" ht="31.5" hidden="false" customHeight="true" outlineLevel="0" collapsed="false">
      <c r="A186" s="16" t="s">
        <v>471</v>
      </c>
      <c r="B186" s="17" t="s">
        <v>472</v>
      </c>
      <c r="C186" s="18" t="s">
        <v>42</v>
      </c>
      <c r="D186" s="19" t="n">
        <v>206</v>
      </c>
      <c r="E186" s="19" t="n">
        <v>85.15</v>
      </c>
      <c r="F186" s="19" t="n">
        <f aca="false">D186*E186</f>
        <v>17540.9</v>
      </c>
      <c r="G186" s="19"/>
      <c r="H186" s="16" t="s">
        <v>21</v>
      </c>
      <c r="I186" s="28" t="s">
        <v>473</v>
      </c>
      <c r="P186" s="0"/>
    </row>
    <row r="187" customFormat="false" ht="36.75" hidden="false" customHeight="true" outlineLevel="0" collapsed="false">
      <c r="A187" s="16" t="s">
        <v>474</v>
      </c>
      <c r="B187" s="17" t="s">
        <v>475</v>
      </c>
      <c r="C187" s="18" t="s">
        <v>42</v>
      </c>
      <c r="D187" s="19" t="n">
        <v>206</v>
      </c>
      <c r="E187" s="19" t="n">
        <v>190.96</v>
      </c>
      <c r="F187" s="19" t="n">
        <f aca="false">D187*E187</f>
        <v>39337.76</v>
      </c>
      <c r="G187" s="19"/>
      <c r="H187" s="16" t="s">
        <v>21</v>
      </c>
      <c r="I187" s="28" t="s">
        <v>476</v>
      </c>
      <c r="P187" s="0"/>
    </row>
    <row r="188" customFormat="false" ht="24" hidden="false" customHeight="true" outlineLevel="0" collapsed="false">
      <c r="A188" s="16"/>
      <c r="B188" s="17"/>
      <c r="C188" s="18"/>
      <c r="D188" s="19"/>
      <c r="E188" s="19"/>
      <c r="F188" s="19"/>
      <c r="G188" s="19"/>
      <c r="H188" s="16"/>
      <c r="I188" s="28"/>
      <c r="P188" s="0"/>
    </row>
    <row r="189" customFormat="false" ht="24" hidden="false" customHeight="true" outlineLevel="0" collapsed="false">
      <c r="A189" s="22" t="n">
        <v>17</v>
      </c>
      <c r="B189" s="23" t="s">
        <v>165</v>
      </c>
      <c r="C189" s="18"/>
      <c r="D189" s="19"/>
      <c r="E189" s="19"/>
      <c r="F189" s="19"/>
      <c r="G189" s="24" t="n">
        <f aca="false">G190+G196+G201</f>
        <v>155645.1212</v>
      </c>
      <c r="H189" s="16"/>
      <c r="I189" s="28"/>
      <c r="P189" s="0"/>
    </row>
    <row r="190" customFormat="false" ht="24" hidden="false" customHeight="true" outlineLevel="0" collapsed="false">
      <c r="A190" s="22" t="s">
        <v>168</v>
      </c>
      <c r="B190" s="23" t="s">
        <v>165</v>
      </c>
      <c r="C190" s="18"/>
      <c r="D190" s="19"/>
      <c r="E190" s="19"/>
      <c r="F190" s="19"/>
      <c r="G190" s="24" t="n">
        <f aca="false">SUM(F191:F195)</f>
        <v>9857.6412</v>
      </c>
      <c r="H190" s="16"/>
      <c r="I190" s="28"/>
      <c r="P190" s="0"/>
    </row>
    <row r="191" customFormat="false" ht="24" hidden="false" customHeight="true" outlineLevel="0" collapsed="false">
      <c r="A191" s="16" t="s">
        <v>477</v>
      </c>
      <c r="B191" s="17" t="s">
        <v>478</v>
      </c>
      <c r="C191" s="18" t="s">
        <v>42</v>
      </c>
      <c r="D191" s="19" t="n">
        <v>45.54</v>
      </c>
      <c r="E191" s="19" t="n">
        <v>13.78</v>
      </c>
      <c r="F191" s="19" t="n">
        <f aca="false">D191*E191</f>
        <v>627.5412</v>
      </c>
      <c r="G191" s="19"/>
      <c r="H191" s="16" t="s">
        <v>144</v>
      </c>
      <c r="I191" s="28" t="s">
        <v>479</v>
      </c>
      <c r="P191" s="0"/>
    </row>
    <row r="192" customFormat="false" ht="24" hidden="false" customHeight="true" outlineLevel="0" collapsed="false">
      <c r="A192" s="16" t="s">
        <v>480</v>
      </c>
      <c r="B192" s="17" t="s">
        <v>481</v>
      </c>
      <c r="C192" s="18" t="s">
        <v>42</v>
      </c>
      <c r="D192" s="19" t="n">
        <v>15</v>
      </c>
      <c r="E192" s="19" t="n">
        <v>49.18</v>
      </c>
      <c r="F192" s="19" t="n">
        <f aca="false">D192*E192</f>
        <v>737.7</v>
      </c>
      <c r="G192" s="19"/>
      <c r="H192" s="16" t="s">
        <v>144</v>
      </c>
      <c r="I192" s="28" t="s">
        <v>482</v>
      </c>
      <c r="P192" s="0"/>
    </row>
    <row r="193" customFormat="false" ht="36.75" hidden="false" customHeight="true" outlineLevel="0" collapsed="false">
      <c r="A193" s="16" t="s">
        <v>483</v>
      </c>
      <c r="B193" s="17" t="s">
        <v>484</v>
      </c>
      <c r="C193" s="18" t="s">
        <v>42</v>
      </c>
      <c r="D193" s="19" t="n">
        <v>15</v>
      </c>
      <c r="E193" s="19" t="n">
        <v>103.36</v>
      </c>
      <c r="F193" s="19" t="n">
        <f aca="false">D193*E193</f>
        <v>1550.4</v>
      </c>
      <c r="G193" s="19"/>
      <c r="H193" s="16" t="s">
        <v>144</v>
      </c>
      <c r="I193" s="28" t="s">
        <v>485</v>
      </c>
      <c r="P193" s="0"/>
    </row>
    <row r="194" customFormat="false" ht="24" hidden="false" customHeight="true" outlineLevel="0" collapsed="false">
      <c r="A194" s="16" t="s">
        <v>486</v>
      </c>
      <c r="B194" s="17" t="s">
        <v>487</v>
      </c>
      <c r="C194" s="18" t="s">
        <v>42</v>
      </c>
      <c r="D194" s="19" t="n">
        <v>15</v>
      </c>
      <c r="E194" s="19" t="n">
        <v>67.56</v>
      </c>
      <c r="F194" s="19" t="n">
        <f aca="false">D194*E194</f>
        <v>1013.4</v>
      </c>
      <c r="G194" s="19"/>
      <c r="H194" s="16" t="s">
        <v>144</v>
      </c>
      <c r="I194" s="28" t="s">
        <v>488</v>
      </c>
      <c r="P194" s="0"/>
    </row>
    <row r="195" customFormat="false" ht="36.75" hidden="false" customHeight="true" outlineLevel="0" collapsed="false">
      <c r="A195" s="16" t="s">
        <v>489</v>
      </c>
      <c r="B195" s="17" t="s">
        <v>490</v>
      </c>
      <c r="C195" s="18" t="s">
        <v>42</v>
      </c>
      <c r="D195" s="19" t="n">
        <v>30</v>
      </c>
      <c r="E195" s="19" t="n">
        <v>197.62</v>
      </c>
      <c r="F195" s="19" t="n">
        <f aca="false">D195*E195</f>
        <v>5928.6</v>
      </c>
      <c r="G195" s="19"/>
      <c r="H195" s="16" t="s">
        <v>144</v>
      </c>
      <c r="I195" s="28" t="s">
        <v>491</v>
      </c>
      <c r="P195" s="0"/>
    </row>
    <row r="196" customFormat="false" ht="24" hidden="false" customHeight="true" outlineLevel="0" collapsed="false">
      <c r="A196" s="22" t="s">
        <v>171</v>
      </c>
      <c r="B196" s="23" t="s">
        <v>172</v>
      </c>
      <c r="C196" s="18"/>
      <c r="D196" s="19"/>
      <c r="E196" s="19"/>
      <c r="F196" s="19"/>
      <c r="G196" s="24" t="n">
        <f aca="false">SUM(F197:F200)</f>
        <v>4555.4</v>
      </c>
      <c r="H196" s="16"/>
      <c r="I196" s="28"/>
      <c r="P196" s="0"/>
    </row>
    <row r="197" customFormat="false" ht="24" hidden="false" customHeight="true" outlineLevel="0" collapsed="false">
      <c r="A197" s="16" t="s">
        <v>492</v>
      </c>
      <c r="B197" s="17" t="s">
        <v>493</v>
      </c>
      <c r="C197" s="18" t="s">
        <v>36</v>
      </c>
      <c r="D197" s="19" t="n">
        <v>80</v>
      </c>
      <c r="E197" s="19" t="n">
        <v>3.87</v>
      </c>
      <c r="F197" s="19" t="n">
        <f aca="false">D197*E197</f>
        <v>309.6</v>
      </c>
      <c r="G197" s="19"/>
      <c r="H197" s="16" t="s">
        <v>144</v>
      </c>
      <c r="I197" s="28" t="s">
        <v>494</v>
      </c>
      <c r="P197" s="0"/>
    </row>
    <row r="198" customFormat="false" ht="24" hidden="false" customHeight="true" outlineLevel="0" collapsed="false">
      <c r="A198" s="16" t="s">
        <v>495</v>
      </c>
      <c r="B198" s="17" t="s">
        <v>496</v>
      </c>
      <c r="C198" s="18" t="s">
        <v>36</v>
      </c>
      <c r="D198" s="19" t="n">
        <v>60</v>
      </c>
      <c r="E198" s="19" t="n">
        <v>52.71</v>
      </c>
      <c r="F198" s="19" t="n">
        <f aca="false">D198*E198</f>
        <v>3162.6</v>
      </c>
      <c r="G198" s="19"/>
      <c r="H198" s="16" t="s">
        <v>144</v>
      </c>
      <c r="I198" s="28" t="s">
        <v>497</v>
      </c>
      <c r="P198" s="0"/>
    </row>
    <row r="199" customFormat="false" ht="24" hidden="false" customHeight="true" outlineLevel="0" collapsed="false">
      <c r="A199" s="16" t="s">
        <v>498</v>
      </c>
      <c r="B199" s="17" t="s">
        <v>499</v>
      </c>
      <c r="C199" s="18" t="s">
        <v>36</v>
      </c>
      <c r="D199" s="19" t="n">
        <v>20</v>
      </c>
      <c r="E199" s="19" t="n">
        <v>45.92</v>
      </c>
      <c r="F199" s="19" t="n">
        <f aca="false">D199*E199</f>
        <v>918.4</v>
      </c>
      <c r="G199" s="19"/>
      <c r="H199" s="16" t="s">
        <v>144</v>
      </c>
      <c r="I199" s="28" t="s">
        <v>500</v>
      </c>
      <c r="P199" s="0"/>
    </row>
    <row r="200" customFormat="false" ht="24" hidden="false" customHeight="true" outlineLevel="0" collapsed="false">
      <c r="A200" s="16" t="s">
        <v>501</v>
      </c>
      <c r="B200" s="17" t="s">
        <v>502</v>
      </c>
      <c r="C200" s="18" t="s">
        <v>36</v>
      </c>
      <c r="D200" s="19" t="n">
        <v>80</v>
      </c>
      <c r="E200" s="19" t="n">
        <v>2.06</v>
      </c>
      <c r="F200" s="19" t="n">
        <f aca="false">D200*E200</f>
        <v>164.8</v>
      </c>
      <c r="G200" s="19"/>
      <c r="H200" s="16" t="s">
        <v>144</v>
      </c>
      <c r="I200" s="28" t="s">
        <v>503</v>
      </c>
      <c r="P200" s="0"/>
    </row>
    <row r="201" customFormat="false" ht="24" hidden="false" customHeight="true" outlineLevel="0" collapsed="false">
      <c r="A201" s="30" t="s">
        <v>173</v>
      </c>
      <c r="B201" s="23" t="s">
        <v>174</v>
      </c>
      <c r="C201" s="18"/>
      <c r="D201" s="19"/>
      <c r="E201" s="19"/>
      <c r="F201" s="19"/>
      <c r="G201" s="24" t="n">
        <f aca="false">SUM(F202:F205)</f>
        <v>141232.08</v>
      </c>
      <c r="H201" s="27"/>
      <c r="I201" s="28"/>
      <c r="P201" s="0"/>
    </row>
    <row r="202" customFormat="false" ht="36.75" hidden="false" customHeight="true" outlineLevel="0" collapsed="false">
      <c r="A202" s="27" t="s">
        <v>504</v>
      </c>
      <c r="B202" s="17" t="s">
        <v>505</v>
      </c>
      <c r="C202" s="18" t="s">
        <v>213</v>
      </c>
      <c r="D202" s="19" t="n">
        <v>264</v>
      </c>
      <c r="E202" s="19" t="n">
        <v>534.97</v>
      </c>
      <c r="F202" s="19" t="n">
        <f aca="false">D202*E202</f>
        <v>141232.08</v>
      </c>
      <c r="G202" s="19"/>
      <c r="H202" s="27" t="s">
        <v>21</v>
      </c>
      <c r="I202" s="28" t="s">
        <v>506</v>
      </c>
      <c r="P202" s="0"/>
    </row>
    <row r="203" customFormat="false" ht="24" hidden="false" customHeight="true" outlineLevel="0" collapsed="false">
      <c r="A203" s="16"/>
      <c r="B203" s="17"/>
      <c r="C203" s="18"/>
      <c r="D203" s="19"/>
      <c r="E203" s="19"/>
      <c r="F203" s="19"/>
      <c r="G203" s="19"/>
      <c r="H203" s="16"/>
      <c r="I203" s="28"/>
      <c r="P203" s="0"/>
    </row>
    <row r="204" customFormat="false" ht="24" hidden="false" customHeight="true" outlineLevel="0" collapsed="false">
      <c r="A204" s="22" t="n">
        <v>18</v>
      </c>
      <c r="B204" s="23" t="s">
        <v>175</v>
      </c>
      <c r="C204" s="18"/>
      <c r="D204" s="19"/>
      <c r="E204" s="19"/>
      <c r="F204" s="19"/>
      <c r="G204" s="24" t="n">
        <f aca="false">G205+G208</f>
        <v>44694.738</v>
      </c>
      <c r="H204" s="16"/>
      <c r="I204" s="28"/>
      <c r="P204" s="0"/>
    </row>
    <row r="205" customFormat="false" ht="24" hidden="false" customHeight="true" outlineLevel="0" collapsed="false">
      <c r="A205" s="22" t="s">
        <v>178</v>
      </c>
      <c r="B205" s="23" t="s">
        <v>179</v>
      </c>
      <c r="C205" s="18"/>
      <c r="D205" s="19"/>
      <c r="E205" s="19"/>
      <c r="F205" s="19"/>
      <c r="G205" s="24" t="n">
        <f aca="false">SUM(F206:F207)</f>
        <v>15298.514</v>
      </c>
      <c r="H205" s="16"/>
      <c r="I205" s="28"/>
      <c r="P205" s="0"/>
    </row>
    <row r="206" customFormat="false" ht="24" hidden="false" customHeight="true" outlineLevel="0" collapsed="false">
      <c r="A206" s="16" t="s">
        <v>507</v>
      </c>
      <c r="B206" s="17" t="s">
        <v>508</v>
      </c>
      <c r="C206" s="18" t="s">
        <v>42</v>
      </c>
      <c r="D206" s="19" t="n">
        <v>903.1</v>
      </c>
      <c r="E206" s="19" t="n">
        <v>4.18</v>
      </c>
      <c r="F206" s="19" t="n">
        <f aca="false">D206*E206</f>
        <v>3774.958</v>
      </c>
      <c r="G206" s="19"/>
      <c r="H206" s="16" t="s">
        <v>360</v>
      </c>
      <c r="I206" s="28" t="s">
        <v>509</v>
      </c>
      <c r="P206" s="0"/>
    </row>
    <row r="207" customFormat="false" ht="38.25" hidden="false" customHeight="true" outlineLevel="0" collapsed="false">
      <c r="A207" s="16" t="s">
        <v>510</v>
      </c>
      <c r="B207" s="17" t="s">
        <v>511</v>
      </c>
      <c r="C207" s="18" t="s">
        <v>42</v>
      </c>
      <c r="D207" s="19" t="n">
        <v>903.1</v>
      </c>
      <c r="E207" s="19" t="n">
        <v>12.76</v>
      </c>
      <c r="F207" s="19" t="n">
        <f aca="false">D207*E207</f>
        <v>11523.556</v>
      </c>
      <c r="G207" s="19"/>
      <c r="H207" s="16" t="s">
        <v>21</v>
      </c>
      <c r="I207" s="28" t="s">
        <v>512</v>
      </c>
      <c r="P207" s="0"/>
    </row>
    <row r="208" customFormat="false" ht="24" hidden="false" customHeight="true" outlineLevel="0" collapsed="false">
      <c r="A208" s="22" t="s">
        <v>182</v>
      </c>
      <c r="B208" s="23" t="s">
        <v>183</v>
      </c>
      <c r="C208" s="18"/>
      <c r="D208" s="19"/>
      <c r="E208" s="19"/>
      <c r="F208" s="19"/>
      <c r="G208" s="24" t="n">
        <f aca="false">SUM(F209:F210)</f>
        <v>29396.224</v>
      </c>
      <c r="H208" s="16"/>
      <c r="I208" s="28"/>
      <c r="P208" s="0"/>
    </row>
    <row r="209" customFormat="false" ht="58.5" hidden="false" customHeight="true" outlineLevel="0" collapsed="false">
      <c r="A209" s="16" t="s">
        <v>513</v>
      </c>
      <c r="B209" s="17" t="s">
        <v>514</v>
      </c>
      <c r="C209" s="18" t="s">
        <v>42</v>
      </c>
      <c r="D209" s="19" t="n">
        <v>457.6</v>
      </c>
      <c r="E209" s="19" t="n">
        <v>47.1</v>
      </c>
      <c r="F209" s="19" t="n">
        <f aca="false">D209*E209</f>
        <v>21552.96</v>
      </c>
      <c r="G209" s="19"/>
      <c r="H209" s="16" t="s">
        <v>21</v>
      </c>
      <c r="I209" s="28" t="s">
        <v>515</v>
      </c>
      <c r="P209" s="0"/>
    </row>
    <row r="210" customFormat="false" ht="36.75" hidden="false" customHeight="true" outlineLevel="0" collapsed="false">
      <c r="A210" s="16" t="s">
        <v>516</v>
      </c>
      <c r="B210" s="17" t="s">
        <v>517</v>
      </c>
      <c r="C210" s="18" t="s">
        <v>42</v>
      </c>
      <c r="D210" s="19" t="n">
        <v>457.6</v>
      </c>
      <c r="E210" s="19" t="n">
        <v>17.14</v>
      </c>
      <c r="F210" s="19" t="n">
        <f aca="false">D210*E210</f>
        <v>7843.264</v>
      </c>
      <c r="G210" s="19"/>
      <c r="H210" s="16" t="s">
        <v>21</v>
      </c>
      <c r="I210" s="28" t="s">
        <v>518</v>
      </c>
      <c r="P210" s="0"/>
    </row>
    <row r="211" customFormat="false" ht="24" hidden="false" customHeight="true" outlineLevel="0" collapsed="false">
      <c r="A211" s="16"/>
      <c r="B211" s="17"/>
      <c r="C211" s="18"/>
      <c r="D211" s="19"/>
      <c r="E211" s="19"/>
      <c r="F211" s="19"/>
      <c r="G211" s="19"/>
      <c r="H211" s="16"/>
      <c r="I211" s="28"/>
      <c r="P211" s="0"/>
    </row>
    <row r="212" customFormat="false" ht="24" hidden="false" customHeight="true" outlineLevel="0" collapsed="false">
      <c r="A212" s="22" t="n">
        <v>19</v>
      </c>
      <c r="B212" s="23" t="s">
        <v>186</v>
      </c>
      <c r="C212" s="18"/>
      <c r="D212" s="19"/>
      <c r="E212" s="19"/>
      <c r="F212" s="19"/>
      <c r="G212" s="24" t="n">
        <f aca="false">G213+G223+G233+G243+G253+G264+G275+G286+G296+G306</f>
        <v>150060.490457689</v>
      </c>
      <c r="H212" s="31"/>
      <c r="I212" s="28"/>
      <c r="P212" s="0"/>
    </row>
    <row r="213" customFormat="false" ht="24" hidden="false" customHeight="true" outlineLevel="0" collapsed="false">
      <c r="A213" s="22" t="s">
        <v>189</v>
      </c>
      <c r="B213" s="23" t="s">
        <v>190</v>
      </c>
      <c r="C213" s="18"/>
      <c r="D213" s="19"/>
      <c r="E213" s="19"/>
      <c r="F213" s="19"/>
      <c r="G213" s="24" t="n">
        <f aca="false">SUM(F214:F222)</f>
        <v>29567.02</v>
      </c>
      <c r="H213" s="31"/>
      <c r="I213" s="28"/>
      <c r="P213" s="0"/>
    </row>
    <row r="214" customFormat="false" ht="24" hidden="false" customHeight="true" outlineLevel="0" collapsed="false">
      <c r="A214" s="16" t="s">
        <v>519</v>
      </c>
      <c r="B214" s="17" t="s">
        <v>520</v>
      </c>
      <c r="C214" s="18" t="s">
        <v>42</v>
      </c>
      <c r="D214" s="19" t="n">
        <v>2.42</v>
      </c>
      <c r="E214" s="19" t="n">
        <v>281.02479338843</v>
      </c>
      <c r="F214" s="19" t="n">
        <f aca="false">D214*E214</f>
        <v>680.08</v>
      </c>
      <c r="G214" s="19"/>
      <c r="H214" s="16" t="s">
        <v>521</v>
      </c>
      <c r="I214" s="28"/>
      <c r="P214" s="0"/>
    </row>
    <row r="215" customFormat="false" ht="24" hidden="false" customHeight="true" outlineLevel="0" collapsed="false">
      <c r="A215" s="16" t="s">
        <v>522</v>
      </c>
      <c r="B215" s="17" t="s">
        <v>523</v>
      </c>
      <c r="C215" s="18" t="s">
        <v>42</v>
      </c>
      <c r="D215" s="19" t="n">
        <v>21.78</v>
      </c>
      <c r="E215" s="19" t="n">
        <v>263.119834710744</v>
      </c>
      <c r="F215" s="19" t="n">
        <f aca="false">D215*E215</f>
        <v>5730.75</v>
      </c>
      <c r="G215" s="19"/>
      <c r="H215" s="16" t="s">
        <v>521</v>
      </c>
      <c r="I215" s="28"/>
      <c r="P215" s="0"/>
    </row>
    <row r="216" customFormat="false" ht="24" hidden="false" customHeight="true" outlineLevel="0" collapsed="false">
      <c r="A216" s="16" t="s">
        <v>524</v>
      </c>
      <c r="B216" s="17" t="s">
        <v>525</v>
      </c>
      <c r="C216" s="18" t="s">
        <v>526</v>
      </c>
      <c r="D216" s="19" t="n">
        <v>1</v>
      </c>
      <c r="E216" s="19" t="n">
        <v>7905</v>
      </c>
      <c r="F216" s="19" t="n">
        <f aca="false">D216*E216</f>
        <v>7905</v>
      </c>
      <c r="G216" s="19"/>
      <c r="H216" s="16" t="s">
        <v>521</v>
      </c>
      <c r="I216" s="28"/>
      <c r="P216" s="0"/>
    </row>
    <row r="217" customFormat="false" ht="24" hidden="false" customHeight="true" outlineLevel="0" collapsed="false">
      <c r="A217" s="16" t="s">
        <v>527</v>
      </c>
      <c r="B217" s="17" t="s">
        <v>528</v>
      </c>
      <c r="C217" s="18" t="s">
        <v>42</v>
      </c>
      <c r="D217" s="19" t="n">
        <v>0.72</v>
      </c>
      <c r="E217" s="19" t="n">
        <v>3270</v>
      </c>
      <c r="F217" s="19" t="n">
        <f aca="false">D217*E217</f>
        <v>2354.4</v>
      </c>
      <c r="G217" s="19"/>
      <c r="H217" s="16" t="s">
        <v>521</v>
      </c>
      <c r="I217" s="28"/>
      <c r="P217" s="0"/>
    </row>
    <row r="218" customFormat="false" ht="24" hidden="false" customHeight="true" outlineLevel="0" collapsed="false">
      <c r="A218" s="16" t="s">
        <v>529</v>
      </c>
      <c r="B218" s="17" t="s">
        <v>530</v>
      </c>
      <c r="C218" s="18" t="s">
        <v>213</v>
      </c>
      <c r="D218" s="19" t="n">
        <v>21.78</v>
      </c>
      <c r="E218" s="19" t="n">
        <v>61.7001836547291</v>
      </c>
      <c r="F218" s="19" t="n">
        <f aca="false">D218*E218</f>
        <v>1343.83</v>
      </c>
      <c r="G218" s="19"/>
      <c r="H218" s="16" t="s">
        <v>521</v>
      </c>
      <c r="I218" s="28"/>
      <c r="P218" s="0"/>
    </row>
    <row r="219" customFormat="false" ht="24" hidden="false" customHeight="true" outlineLevel="0" collapsed="false">
      <c r="A219" s="16" t="s">
        <v>531</v>
      </c>
      <c r="B219" s="17" t="s">
        <v>532</v>
      </c>
      <c r="C219" s="18" t="s">
        <v>42</v>
      </c>
      <c r="D219" s="19" t="n">
        <v>0.96</v>
      </c>
      <c r="E219" s="19" t="n">
        <v>618.458333333333</v>
      </c>
      <c r="F219" s="19" t="n">
        <f aca="false">D219*E219</f>
        <v>593.72</v>
      </c>
      <c r="G219" s="19"/>
      <c r="H219" s="16" t="s">
        <v>521</v>
      </c>
      <c r="I219" s="28"/>
      <c r="P219" s="0"/>
    </row>
    <row r="220" customFormat="false" ht="24" hidden="false" customHeight="true" outlineLevel="0" collapsed="false">
      <c r="A220" s="16" t="s">
        <v>533</v>
      </c>
      <c r="B220" s="17" t="s">
        <v>534</v>
      </c>
      <c r="C220" s="18" t="s">
        <v>42</v>
      </c>
      <c r="D220" s="19" t="n">
        <v>0.96</v>
      </c>
      <c r="E220" s="19" t="n">
        <v>9235.39583333333</v>
      </c>
      <c r="F220" s="19" t="n">
        <f aca="false">D220*E220</f>
        <v>8865.98</v>
      </c>
      <c r="G220" s="19"/>
      <c r="H220" s="16" t="s">
        <v>521</v>
      </c>
      <c r="I220" s="28"/>
    </row>
    <row r="221" customFormat="false" ht="24" hidden="false" customHeight="true" outlineLevel="0" collapsed="false">
      <c r="A221" s="16" t="s">
        <v>535</v>
      </c>
      <c r="B221" s="17" t="s">
        <v>536</v>
      </c>
      <c r="C221" s="18" t="s">
        <v>42</v>
      </c>
      <c r="D221" s="19" t="n">
        <v>2.42</v>
      </c>
      <c r="E221" s="19" t="n">
        <v>316.252066115703</v>
      </c>
      <c r="F221" s="19" t="n">
        <f aca="false">D221*E221</f>
        <v>765.33</v>
      </c>
      <c r="G221" s="19"/>
      <c r="H221" s="16" t="s">
        <v>521</v>
      </c>
      <c r="I221" s="28"/>
    </row>
    <row r="222" customFormat="false" ht="24" hidden="false" customHeight="true" outlineLevel="0" collapsed="false">
      <c r="A222" s="16" t="s">
        <v>537</v>
      </c>
      <c r="B222" s="17" t="s">
        <v>538</v>
      </c>
      <c r="C222" s="18" t="s">
        <v>42</v>
      </c>
      <c r="D222" s="19" t="n">
        <v>21.78</v>
      </c>
      <c r="E222" s="19" t="n">
        <v>60.9701561065197</v>
      </c>
      <c r="F222" s="19" t="n">
        <f aca="false">D222*E222</f>
        <v>1327.93</v>
      </c>
      <c r="G222" s="19"/>
      <c r="H222" s="16" t="s">
        <v>521</v>
      </c>
      <c r="I222" s="28"/>
    </row>
    <row r="223" customFormat="false" ht="24" hidden="false" customHeight="true" outlineLevel="0" collapsed="false">
      <c r="A223" s="22" t="s">
        <v>193</v>
      </c>
      <c r="B223" s="23" t="s">
        <v>194</v>
      </c>
      <c r="C223" s="18"/>
      <c r="D223" s="19"/>
      <c r="E223" s="19"/>
      <c r="F223" s="19"/>
      <c r="G223" s="24" t="n">
        <f aca="false">SUM(F224:F232)</f>
        <v>8062.17612545914</v>
      </c>
      <c r="H223" s="16"/>
      <c r="I223" s="28"/>
    </row>
    <row r="224" customFormat="false" ht="24" hidden="false" customHeight="true" outlineLevel="0" collapsed="false">
      <c r="A224" s="16" t="s">
        <v>539</v>
      </c>
      <c r="B224" s="17" t="s">
        <v>520</v>
      </c>
      <c r="C224" s="18" t="s">
        <v>42</v>
      </c>
      <c r="D224" s="19" t="n">
        <v>0.61</v>
      </c>
      <c r="E224" s="19" t="n">
        <v>281.02479338843</v>
      </c>
      <c r="F224" s="19" t="n">
        <f aca="false">D224*E224</f>
        <v>171.425123966942</v>
      </c>
      <c r="G224" s="19"/>
      <c r="H224" s="16" t="s">
        <v>521</v>
      </c>
      <c r="I224" s="28"/>
    </row>
    <row r="225" customFormat="false" ht="24" hidden="false" customHeight="true" outlineLevel="0" collapsed="false">
      <c r="A225" s="16" t="s">
        <v>540</v>
      </c>
      <c r="B225" s="17" t="s">
        <v>523</v>
      </c>
      <c r="C225" s="18" t="s">
        <v>42</v>
      </c>
      <c r="D225" s="19" t="n">
        <v>1.43</v>
      </c>
      <c r="E225" s="19" t="n">
        <v>263.119834710744</v>
      </c>
      <c r="F225" s="19" t="n">
        <f aca="false">D225*E225</f>
        <v>376.261363636364</v>
      </c>
      <c r="G225" s="19"/>
      <c r="H225" s="16" t="s">
        <v>521</v>
      </c>
      <c r="I225" s="28"/>
    </row>
    <row r="226" customFormat="false" ht="24" hidden="false" customHeight="true" outlineLevel="0" collapsed="false">
      <c r="A226" s="16" t="s">
        <v>541</v>
      </c>
      <c r="B226" s="17" t="s">
        <v>525</v>
      </c>
      <c r="C226" s="18" t="s">
        <v>526</v>
      </c>
      <c r="D226" s="19" t="n">
        <v>1</v>
      </c>
      <c r="E226" s="19" t="n">
        <v>1928</v>
      </c>
      <c r="F226" s="19" t="n">
        <f aca="false">D226*E226</f>
        <v>1928</v>
      </c>
      <c r="G226" s="19"/>
      <c r="H226" s="16" t="s">
        <v>521</v>
      </c>
      <c r="I226" s="28"/>
    </row>
    <row r="227" customFormat="false" ht="24" hidden="false" customHeight="true" outlineLevel="0" collapsed="false">
      <c r="A227" s="16" t="s">
        <v>542</v>
      </c>
      <c r="B227" s="17" t="s">
        <v>528</v>
      </c>
      <c r="C227" s="18" t="s">
        <v>42</v>
      </c>
      <c r="D227" s="19" t="n">
        <v>0.3</v>
      </c>
      <c r="E227" s="19" t="n">
        <v>3270</v>
      </c>
      <c r="F227" s="19" t="n">
        <f aca="false">D227*E227</f>
        <v>981</v>
      </c>
      <c r="G227" s="19"/>
      <c r="H227" s="16" t="s">
        <v>521</v>
      </c>
      <c r="I227" s="28"/>
    </row>
    <row r="228" customFormat="false" ht="24" hidden="false" customHeight="true" outlineLevel="0" collapsed="false">
      <c r="A228" s="16" t="s">
        <v>543</v>
      </c>
      <c r="B228" s="17" t="s">
        <v>530</v>
      </c>
      <c r="C228" s="18" t="s">
        <v>213</v>
      </c>
      <c r="D228" s="19" t="n">
        <v>1.43</v>
      </c>
      <c r="E228" s="19" t="n">
        <v>61.7001836547291</v>
      </c>
      <c r="F228" s="19" t="n">
        <f aca="false">D228*E228</f>
        <v>88.2312626262626</v>
      </c>
      <c r="G228" s="19"/>
      <c r="H228" s="16" t="s">
        <v>521</v>
      </c>
      <c r="I228" s="28"/>
    </row>
    <row r="229" customFormat="false" ht="24" hidden="false" customHeight="true" outlineLevel="0" collapsed="false">
      <c r="A229" s="16" t="s">
        <v>544</v>
      </c>
      <c r="B229" s="17" t="s">
        <v>532</v>
      </c>
      <c r="C229" s="18" t="s">
        <v>42</v>
      </c>
      <c r="D229" s="19" t="n">
        <v>0.43</v>
      </c>
      <c r="E229" s="19" t="n">
        <v>618.458333333333</v>
      </c>
      <c r="F229" s="19" t="n">
        <f aca="false">D229*E229</f>
        <v>265.937083333333</v>
      </c>
      <c r="G229" s="19"/>
      <c r="H229" s="16" t="s">
        <v>521</v>
      </c>
      <c r="I229" s="28"/>
    </row>
    <row r="230" customFormat="false" ht="24" hidden="false" customHeight="true" outlineLevel="0" collapsed="false">
      <c r="A230" s="16" t="s">
        <v>545</v>
      </c>
      <c r="B230" s="17" t="s">
        <v>546</v>
      </c>
      <c r="C230" s="18" t="s">
        <v>42</v>
      </c>
      <c r="D230" s="19" t="n">
        <v>0.43</v>
      </c>
      <c r="E230" s="19" t="n">
        <v>9235.39583333333</v>
      </c>
      <c r="F230" s="19" t="n">
        <f aca="false">D230*E230</f>
        <v>3971.22020833333</v>
      </c>
      <c r="G230" s="19"/>
      <c r="H230" s="16" t="s">
        <v>521</v>
      </c>
      <c r="I230" s="28"/>
    </row>
    <row r="231" customFormat="false" ht="24" hidden="false" customHeight="true" outlineLevel="0" collapsed="false">
      <c r="A231" s="16" t="s">
        <v>547</v>
      </c>
      <c r="B231" s="17" t="s">
        <v>536</v>
      </c>
      <c r="C231" s="18" t="s">
        <v>42</v>
      </c>
      <c r="D231" s="19" t="n">
        <v>0.61</v>
      </c>
      <c r="E231" s="19" t="n">
        <v>316.252066115703</v>
      </c>
      <c r="F231" s="19" t="n">
        <f aca="false">D231*E231</f>
        <v>192.913760330579</v>
      </c>
      <c r="G231" s="19"/>
      <c r="H231" s="16" t="s">
        <v>521</v>
      </c>
      <c r="I231" s="28"/>
    </row>
    <row r="232" customFormat="false" ht="24" hidden="false" customHeight="true" outlineLevel="0" collapsed="false">
      <c r="A232" s="16" t="s">
        <v>548</v>
      </c>
      <c r="B232" s="17" t="s">
        <v>538</v>
      </c>
      <c r="C232" s="18" t="s">
        <v>42</v>
      </c>
      <c r="D232" s="19" t="n">
        <v>1.43</v>
      </c>
      <c r="E232" s="19" t="n">
        <v>60.9701561065197</v>
      </c>
      <c r="F232" s="19" t="n">
        <f aca="false">D232*E232</f>
        <v>87.1873232323232</v>
      </c>
      <c r="G232" s="19"/>
      <c r="H232" s="16" t="s">
        <v>521</v>
      </c>
      <c r="I232" s="28"/>
    </row>
    <row r="233" customFormat="false" ht="24" hidden="false" customHeight="true" outlineLevel="0" collapsed="false">
      <c r="A233" s="22" t="s">
        <v>195</v>
      </c>
      <c r="B233" s="23" t="s">
        <v>196</v>
      </c>
      <c r="C233" s="18"/>
      <c r="D233" s="19"/>
      <c r="E233" s="19"/>
      <c r="F233" s="19"/>
      <c r="G233" s="24" t="n">
        <f aca="false">SUM(F234:F242)</f>
        <v>8049.6315652663</v>
      </c>
      <c r="H233" s="16"/>
      <c r="I233" s="28"/>
    </row>
    <row r="234" customFormat="false" ht="24" hidden="false" customHeight="true" outlineLevel="0" collapsed="false">
      <c r="A234" s="16" t="s">
        <v>549</v>
      </c>
      <c r="B234" s="17" t="s">
        <v>520</v>
      </c>
      <c r="C234" s="18" t="s">
        <v>42</v>
      </c>
      <c r="D234" s="19" t="n">
        <v>0.52</v>
      </c>
      <c r="E234" s="19" t="n">
        <v>281.025</v>
      </c>
      <c r="F234" s="19" t="n">
        <f aca="false">D234*E234</f>
        <v>146.133</v>
      </c>
      <c r="G234" s="19"/>
      <c r="H234" s="16" t="s">
        <v>521</v>
      </c>
      <c r="I234" s="28"/>
    </row>
    <row r="235" customFormat="false" ht="24" hidden="false" customHeight="true" outlineLevel="0" collapsed="false">
      <c r="A235" s="16" t="s">
        <v>550</v>
      </c>
      <c r="B235" s="17" t="s">
        <v>523</v>
      </c>
      <c r="C235" s="18" t="s">
        <v>42</v>
      </c>
      <c r="D235" s="19" t="n">
        <v>2.99</v>
      </c>
      <c r="E235" s="19" t="n">
        <v>263.12</v>
      </c>
      <c r="F235" s="19" t="n">
        <f aca="false">D235*E235</f>
        <v>786.7288</v>
      </c>
      <c r="G235" s="19"/>
      <c r="H235" s="16" t="s">
        <v>521</v>
      </c>
      <c r="I235" s="28"/>
    </row>
    <row r="236" customFormat="false" ht="24" hidden="false" customHeight="true" outlineLevel="0" collapsed="false">
      <c r="A236" s="16" t="s">
        <v>551</v>
      </c>
      <c r="B236" s="17" t="s">
        <v>525</v>
      </c>
      <c r="C236" s="18" t="s">
        <v>526</v>
      </c>
      <c r="D236" s="19" t="n">
        <v>1</v>
      </c>
      <c r="E236" s="19" t="n">
        <v>679.8</v>
      </c>
      <c r="F236" s="19" t="n">
        <f aca="false">D236*E236</f>
        <v>679.8</v>
      </c>
      <c r="G236" s="19"/>
      <c r="H236" s="16" t="s">
        <v>521</v>
      </c>
      <c r="I236" s="28"/>
    </row>
    <row r="237" customFormat="false" ht="24" hidden="false" customHeight="true" outlineLevel="0" collapsed="false">
      <c r="A237" s="16" t="s">
        <v>552</v>
      </c>
      <c r="B237" s="17" t="s">
        <v>528</v>
      </c>
      <c r="C237" s="18" t="s">
        <v>42</v>
      </c>
      <c r="D237" s="19" t="n">
        <v>0.45</v>
      </c>
      <c r="E237" s="19" t="n">
        <v>3270</v>
      </c>
      <c r="F237" s="19" t="n">
        <f aca="false">D237*E237</f>
        <v>1471.5</v>
      </c>
      <c r="G237" s="19"/>
      <c r="H237" s="16" t="s">
        <v>521</v>
      </c>
      <c r="I237" s="28"/>
    </row>
    <row r="238" customFormat="false" ht="24" hidden="false" customHeight="true" outlineLevel="0" collapsed="false">
      <c r="A238" s="16" t="s">
        <v>553</v>
      </c>
      <c r="B238" s="17" t="s">
        <v>530</v>
      </c>
      <c r="C238" s="18" t="s">
        <v>213</v>
      </c>
      <c r="D238" s="19" t="n">
        <v>2.99</v>
      </c>
      <c r="E238" s="19" t="n">
        <v>61.7001836547291</v>
      </c>
      <c r="F238" s="19" t="n">
        <f aca="false">D238*E238</f>
        <v>184.48354912764</v>
      </c>
      <c r="G238" s="19"/>
      <c r="H238" s="16" t="s">
        <v>521</v>
      </c>
      <c r="I238" s="28"/>
    </row>
    <row r="239" customFormat="false" ht="24" hidden="false" customHeight="true" outlineLevel="0" collapsed="false">
      <c r="A239" s="16" t="s">
        <v>554</v>
      </c>
      <c r="B239" s="17" t="s">
        <v>555</v>
      </c>
      <c r="C239" s="18" t="s">
        <v>42</v>
      </c>
      <c r="D239" s="19" t="n">
        <v>0.45</v>
      </c>
      <c r="E239" s="19" t="n">
        <v>618.458333333333</v>
      </c>
      <c r="F239" s="19" t="n">
        <f aca="false">D239*E239</f>
        <v>278.30625</v>
      </c>
      <c r="G239" s="19"/>
      <c r="H239" s="16" t="s">
        <v>521</v>
      </c>
      <c r="I239" s="28"/>
    </row>
    <row r="240" customFormat="false" ht="24" hidden="false" customHeight="true" outlineLevel="0" collapsed="false">
      <c r="A240" s="16" t="s">
        <v>556</v>
      </c>
      <c r="B240" s="17" t="s">
        <v>534</v>
      </c>
      <c r="C240" s="18" t="s">
        <v>42</v>
      </c>
      <c r="D240" s="19" t="n">
        <v>0.45</v>
      </c>
      <c r="E240" s="19" t="n">
        <v>9235.39583333333</v>
      </c>
      <c r="F240" s="19" t="n">
        <f aca="false">D240*E240</f>
        <v>4155.928125</v>
      </c>
      <c r="G240" s="19"/>
      <c r="H240" s="16" t="s">
        <v>521</v>
      </c>
      <c r="I240" s="28"/>
    </row>
    <row r="241" customFormat="false" ht="24" hidden="false" customHeight="true" outlineLevel="0" collapsed="false">
      <c r="A241" s="16" t="s">
        <v>557</v>
      </c>
      <c r="B241" s="17" t="s">
        <v>536</v>
      </c>
      <c r="C241" s="18" t="s">
        <v>42</v>
      </c>
      <c r="D241" s="19" t="n">
        <v>0.52</v>
      </c>
      <c r="E241" s="19" t="n">
        <v>316.252066115703</v>
      </c>
      <c r="F241" s="19" t="n">
        <f aca="false">D241*E241</f>
        <v>164.451074380165</v>
      </c>
      <c r="G241" s="19"/>
      <c r="H241" s="16" t="s">
        <v>521</v>
      </c>
      <c r="I241" s="28"/>
    </row>
    <row r="242" customFormat="false" ht="24" hidden="false" customHeight="true" outlineLevel="0" collapsed="false">
      <c r="A242" s="16" t="s">
        <v>558</v>
      </c>
      <c r="B242" s="17" t="s">
        <v>538</v>
      </c>
      <c r="C242" s="18" t="s">
        <v>42</v>
      </c>
      <c r="D242" s="19" t="n">
        <v>2.99</v>
      </c>
      <c r="E242" s="19" t="n">
        <v>60.9701561065197</v>
      </c>
      <c r="F242" s="19" t="n">
        <f aca="false">D242*E242</f>
        <v>182.300766758494</v>
      </c>
      <c r="G242" s="19"/>
      <c r="H242" s="16" t="s">
        <v>521</v>
      </c>
      <c r="I242" s="28"/>
    </row>
    <row r="243" customFormat="false" ht="24" hidden="false" customHeight="true" outlineLevel="0" collapsed="false">
      <c r="A243" s="22" t="s">
        <v>197</v>
      </c>
      <c r="B243" s="23" t="s">
        <v>198</v>
      </c>
      <c r="C243" s="18"/>
      <c r="D243" s="19"/>
      <c r="E243" s="19"/>
      <c r="F243" s="19"/>
      <c r="G243" s="24" t="n">
        <f aca="false">SUM(F244:F252)</f>
        <v>6343.53052359963</v>
      </c>
      <c r="H243" s="16"/>
      <c r="I243" s="28"/>
    </row>
    <row r="244" customFormat="false" ht="24" hidden="false" customHeight="true" outlineLevel="0" collapsed="false">
      <c r="A244" s="16" t="s">
        <v>559</v>
      </c>
      <c r="B244" s="17" t="s">
        <v>520</v>
      </c>
      <c r="C244" s="18" t="s">
        <v>42</v>
      </c>
      <c r="D244" s="19" t="n">
        <v>0.52</v>
      </c>
      <c r="E244" s="19" t="n">
        <v>281.025</v>
      </c>
      <c r="F244" s="19" t="n">
        <f aca="false">D244*E244</f>
        <v>146.133</v>
      </c>
      <c r="G244" s="19"/>
      <c r="H244" s="16" t="s">
        <v>521</v>
      </c>
      <c r="I244" s="28"/>
    </row>
    <row r="245" customFormat="false" ht="24" hidden="false" customHeight="true" outlineLevel="0" collapsed="false">
      <c r="A245" s="16" t="s">
        <v>560</v>
      </c>
      <c r="B245" s="17" t="s">
        <v>523</v>
      </c>
      <c r="C245" s="18" t="s">
        <v>42</v>
      </c>
      <c r="D245" s="19" t="n">
        <v>2.99</v>
      </c>
      <c r="E245" s="19" t="n">
        <v>263.12</v>
      </c>
      <c r="F245" s="19" t="n">
        <f aca="false">D245*E245</f>
        <v>786.7288</v>
      </c>
      <c r="G245" s="19"/>
      <c r="H245" s="16" t="s">
        <v>521</v>
      </c>
      <c r="I245" s="28"/>
    </row>
    <row r="246" customFormat="false" ht="24" hidden="false" customHeight="true" outlineLevel="0" collapsed="false">
      <c r="A246" s="16" t="s">
        <v>561</v>
      </c>
      <c r="B246" s="17" t="s">
        <v>525</v>
      </c>
      <c r="C246" s="18" t="s">
        <v>526</v>
      </c>
      <c r="D246" s="19" t="n">
        <v>1</v>
      </c>
      <c r="E246" s="19" t="n">
        <v>679.8</v>
      </c>
      <c r="F246" s="19" t="n">
        <f aca="false">D246*E246</f>
        <v>679.8</v>
      </c>
      <c r="G246" s="19"/>
      <c r="H246" s="16" t="s">
        <v>521</v>
      </c>
      <c r="I246" s="28"/>
    </row>
    <row r="247" customFormat="false" ht="24" hidden="false" customHeight="true" outlineLevel="0" collapsed="false">
      <c r="A247" s="16" t="s">
        <v>562</v>
      </c>
      <c r="B247" s="17" t="s">
        <v>528</v>
      </c>
      <c r="C247" s="18" t="s">
        <v>42</v>
      </c>
      <c r="D247" s="19" t="n">
        <v>0.32</v>
      </c>
      <c r="E247" s="19" t="n">
        <v>3270</v>
      </c>
      <c r="F247" s="19" t="n">
        <f aca="false">D247*E247</f>
        <v>1046.4</v>
      </c>
      <c r="G247" s="19"/>
      <c r="H247" s="16" t="s">
        <v>521</v>
      </c>
      <c r="I247" s="28"/>
    </row>
    <row r="248" customFormat="false" ht="24" hidden="false" customHeight="true" outlineLevel="0" collapsed="false">
      <c r="A248" s="16" t="s">
        <v>563</v>
      </c>
      <c r="B248" s="17" t="s">
        <v>530</v>
      </c>
      <c r="C248" s="18" t="s">
        <v>213</v>
      </c>
      <c r="D248" s="19" t="n">
        <v>2.99</v>
      </c>
      <c r="E248" s="19" t="n">
        <v>61.7001836547291</v>
      </c>
      <c r="F248" s="19" t="n">
        <f aca="false">D248*E248</f>
        <v>184.48354912764</v>
      </c>
      <c r="G248" s="19"/>
      <c r="H248" s="16" t="s">
        <v>521</v>
      </c>
      <c r="I248" s="28"/>
    </row>
    <row r="249" customFormat="false" ht="24" hidden="false" customHeight="true" outlineLevel="0" collapsed="false">
      <c r="A249" s="16" t="s">
        <v>564</v>
      </c>
      <c r="B249" s="17" t="s">
        <v>555</v>
      </c>
      <c r="C249" s="18" t="s">
        <v>42</v>
      </c>
      <c r="D249" s="19" t="n">
        <v>0.32</v>
      </c>
      <c r="E249" s="19" t="n">
        <v>618.458333333333</v>
      </c>
      <c r="F249" s="19" t="n">
        <f aca="false">D249*E249</f>
        <v>197.906666666667</v>
      </c>
      <c r="G249" s="19"/>
      <c r="H249" s="16" t="s">
        <v>521</v>
      </c>
      <c r="I249" s="28"/>
    </row>
    <row r="250" customFormat="false" ht="24" hidden="false" customHeight="true" outlineLevel="0" collapsed="false">
      <c r="A250" s="16" t="s">
        <v>565</v>
      </c>
      <c r="B250" s="17" t="s">
        <v>534</v>
      </c>
      <c r="C250" s="18" t="s">
        <v>42</v>
      </c>
      <c r="D250" s="19" t="n">
        <v>0.32</v>
      </c>
      <c r="E250" s="19" t="n">
        <v>9235.39583333333</v>
      </c>
      <c r="F250" s="19" t="n">
        <f aca="false">D250*E250</f>
        <v>2955.32666666667</v>
      </c>
      <c r="G250" s="19"/>
      <c r="H250" s="16" t="s">
        <v>521</v>
      </c>
      <c r="I250" s="28"/>
    </row>
    <row r="251" customFormat="false" ht="24" hidden="false" customHeight="true" outlineLevel="0" collapsed="false">
      <c r="A251" s="16" t="s">
        <v>566</v>
      </c>
      <c r="B251" s="17" t="s">
        <v>536</v>
      </c>
      <c r="C251" s="18" t="s">
        <v>42</v>
      </c>
      <c r="D251" s="19" t="n">
        <v>0.52</v>
      </c>
      <c r="E251" s="19" t="n">
        <v>316.252066115703</v>
      </c>
      <c r="F251" s="19" t="n">
        <f aca="false">D251*E251</f>
        <v>164.451074380165</v>
      </c>
      <c r="G251" s="19"/>
      <c r="H251" s="16" t="s">
        <v>521</v>
      </c>
      <c r="I251" s="28"/>
    </row>
    <row r="252" customFormat="false" ht="24" hidden="false" customHeight="true" outlineLevel="0" collapsed="false">
      <c r="A252" s="16" t="s">
        <v>567</v>
      </c>
      <c r="B252" s="17" t="s">
        <v>538</v>
      </c>
      <c r="C252" s="18" t="s">
        <v>42</v>
      </c>
      <c r="D252" s="19" t="n">
        <v>2.99</v>
      </c>
      <c r="E252" s="19" t="n">
        <v>60.9701561065197</v>
      </c>
      <c r="F252" s="19" t="n">
        <f aca="false">D252*E252</f>
        <v>182.300766758494</v>
      </c>
      <c r="G252" s="19"/>
      <c r="H252" s="16" t="s">
        <v>521</v>
      </c>
      <c r="I252" s="28"/>
    </row>
    <row r="253" customFormat="false" ht="24" hidden="false" customHeight="true" outlineLevel="0" collapsed="false">
      <c r="A253" s="22" t="s">
        <v>199</v>
      </c>
      <c r="B253" s="23" t="s">
        <v>200</v>
      </c>
      <c r="C253" s="18"/>
      <c r="D253" s="19"/>
      <c r="E253" s="19"/>
      <c r="F253" s="19"/>
      <c r="G253" s="24" t="n">
        <f aca="false">SUM(F254:F263)</f>
        <v>30776.3680560376</v>
      </c>
      <c r="H253" s="16"/>
      <c r="I253" s="28"/>
    </row>
    <row r="254" customFormat="false" ht="24" hidden="false" customHeight="true" outlineLevel="0" collapsed="false">
      <c r="A254" s="16" t="s">
        <v>568</v>
      </c>
      <c r="B254" s="17" t="s">
        <v>569</v>
      </c>
      <c r="C254" s="18" t="s">
        <v>42</v>
      </c>
      <c r="D254" s="19" t="n">
        <v>5.56</v>
      </c>
      <c r="E254" s="19" t="n">
        <v>281.025</v>
      </c>
      <c r="F254" s="19" t="n">
        <f aca="false">D254*E254</f>
        <v>1562.499</v>
      </c>
      <c r="G254" s="19"/>
      <c r="H254" s="16" t="s">
        <v>521</v>
      </c>
      <c r="I254" s="28"/>
    </row>
    <row r="255" customFormat="false" ht="24" hidden="false" customHeight="true" outlineLevel="0" collapsed="false">
      <c r="A255" s="16" t="s">
        <v>570</v>
      </c>
      <c r="B255" s="17" t="s">
        <v>523</v>
      </c>
      <c r="C255" s="18" t="s">
        <v>42</v>
      </c>
      <c r="D255" s="19" t="n">
        <v>12.98</v>
      </c>
      <c r="E255" s="19" t="n">
        <v>263.12</v>
      </c>
      <c r="F255" s="19" t="n">
        <f aca="false">D255*E255</f>
        <v>3415.2976</v>
      </c>
      <c r="G255" s="19"/>
      <c r="H255" s="16" t="s">
        <v>521</v>
      </c>
      <c r="I255" s="28"/>
    </row>
    <row r="256" customFormat="false" ht="24" hidden="false" customHeight="true" outlineLevel="0" collapsed="false">
      <c r="A256" s="16" t="s">
        <v>571</v>
      </c>
      <c r="B256" s="17" t="s">
        <v>572</v>
      </c>
      <c r="C256" s="18" t="s">
        <v>526</v>
      </c>
      <c r="D256" s="19" t="n">
        <v>1</v>
      </c>
      <c r="E256" s="19" t="n">
        <v>1339.6</v>
      </c>
      <c r="F256" s="19" t="n">
        <f aca="false">D256*E256</f>
        <v>1339.6</v>
      </c>
      <c r="G256" s="19"/>
      <c r="H256" s="16" t="s">
        <v>521</v>
      </c>
      <c r="I256" s="28"/>
    </row>
    <row r="257" customFormat="false" ht="24" hidden="false" customHeight="true" outlineLevel="0" collapsed="false">
      <c r="A257" s="16" t="s">
        <v>573</v>
      </c>
      <c r="B257" s="17" t="s">
        <v>574</v>
      </c>
      <c r="C257" s="18" t="s">
        <v>42</v>
      </c>
      <c r="D257" s="19" t="n">
        <v>4.67</v>
      </c>
      <c r="E257" s="19" t="n">
        <v>518.190578158458</v>
      </c>
      <c r="F257" s="19" t="n">
        <f aca="false">D257*E257</f>
        <v>2419.95</v>
      </c>
      <c r="G257" s="19"/>
      <c r="H257" s="16" t="s">
        <v>521</v>
      </c>
      <c r="I257" s="28"/>
    </row>
    <row r="258" customFormat="false" ht="24" hidden="false" customHeight="true" outlineLevel="0" collapsed="false">
      <c r="A258" s="16" t="s">
        <v>575</v>
      </c>
      <c r="B258" s="17" t="s">
        <v>576</v>
      </c>
      <c r="C258" s="18" t="s">
        <v>526</v>
      </c>
      <c r="D258" s="19" t="n">
        <v>1</v>
      </c>
      <c r="E258" s="19" t="n">
        <v>1050</v>
      </c>
      <c r="F258" s="19" t="n">
        <f aca="false">D258*E258</f>
        <v>1050</v>
      </c>
      <c r="G258" s="19"/>
      <c r="H258" s="16" t="s">
        <v>521</v>
      </c>
      <c r="I258" s="28"/>
    </row>
    <row r="259" customFormat="false" ht="24" hidden="false" customHeight="true" outlineLevel="0" collapsed="false">
      <c r="A259" s="16" t="s">
        <v>577</v>
      </c>
      <c r="B259" s="17" t="s">
        <v>530</v>
      </c>
      <c r="C259" s="18" t="s">
        <v>42</v>
      </c>
      <c r="D259" s="19" t="n">
        <v>12.98</v>
      </c>
      <c r="E259" s="19" t="n">
        <v>61.7001836547291</v>
      </c>
      <c r="F259" s="19" t="n">
        <f aca="false">D259*E259</f>
        <v>800.868383838384</v>
      </c>
      <c r="G259" s="19"/>
      <c r="H259" s="16" t="s">
        <v>521</v>
      </c>
      <c r="I259" s="28"/>
    </row>
    <row r="260" customFormat="false" ht="24" hidden="false" customHeight="true" outlineLevel="0" collapsed="false">
      <c r="A260" s="16" t="s">
        <v>578</v>
      </c>
      <c r="B260" s="17" t="s">
        <v>555</v>
      </c>
      <c r="C260" s="18" t="s">
        <v>42</v>
      </c>
      <c r="D260" s="19" t="n">
        <v>1.79</v>
      </c>
      <c r="E260" s="19" t="n">
        <v>618.458333333333</v>
      </c>
      <c r="F260" s="19" t="n">
        <f aca="false">D260*E260</f>
        <v>1107.04041666667</v>
      </c>
      <c r="G260" s="19"/>
      <c r="H260" s="16" t="s">
        <v>521</v>
      </c>
      <c r="I260" s="28"/>
    </row>
    <row r="261" customFormat="false" ht="24" hidden="false" customHeight="true" outlineLevel="0" collapsed="false">
      <c r="A261" s="16" t="s">
        <v>579</v>
      </c>
      <c r="B261" s="17" t="s">
        <v>534</v>
      </c>
      <c r="C261" s="18" t="s">
        <v>42</v>
      </c>
      <c r="D261" s="19" t="n">
        <v>1.79</v>
      </c>
      <c r="E261" s="19" t="n">
        <v>9235.39583333333</v>
      </c>
      <c r="F261" s="19" t="n">
        <f aca="false">D261*E261</f>
        <v>16531.3585416667</v>
      </c>
      <c r="G261" s="19"/>
      <c r="H261" s="16" t="s">
        <v>521</v>
      </c>
      <c r="I261" s="28"/>
    </row>
    <row r="262" customFormat="false" ht="24" hidden="false" customHeight="true" outlineLevel="0" collapsed="false">
      <c r="A262" s="16" t="s">
        <v>580</v>
      </c>
      <c r="B262" s="17" t="s">
        <v>536</v>
      </c>
      <c r="C262" s="18" t="s">
        <v>42</v>
      </c>
      <c r="D262" s="19" t="n">
        <v>5.56</v>
      </c>
      <c r="E262" s="19" t="n">
        <v>316.252066115703</v>
      </c>
      <c r="F262" s="19" t="n">
        <f aca="false">D262*E262</f>
        <v>1758.36148760331</v>
      </c>
      <c r="G262" s="19"/>
      <c r="H262" s="16" t="s">
        <v>521</v>
      </c>
      <c r="I262" s="28"/>
    </row>
    <row r="263" customFormat="false" ht="24" hidden="false" customHeight="true" outlineLevel="0" collapsed="false">
      <c r="A263" s="16" t="s">
        <v>581</v>
      </c>
      <c r="B263" s="17" t="s">
        <v>538</v>
      </c>
      <c r="C263" s="18" t="s">
        <v>42</v>
      </c>
      <c r="D263" s="19" t="n">
        <v>12.98</v>
      </c>
      <c r="E263" s="19" t="n">
        <v>60.9701561065197</v>
      </c>
      <c r="F263" s="19" t="n">
        <f aca="false">D263*E263</f>
        <v>791.392626262626</v>
      </c>
      <c r="G263" s="19"/>
      <c r="H263" s="16" t="s">
        <v>521</v>
      </c>
      <c r="I263" s="28"/>
    </row>
    <row r="264" customFormat="false" ht="24" hidden="false" customHeight="true" outlineLevel="0" collapsed="false">
      <c r="A264" s="22" t="s">
        <v>203</v>
      </c>
      <c r="B264" s="23" t="s">
        <v>204</v>
      </c>
      <c r="C264" s="18"/>
      <c r="D264" s="19"/>
      <c r="E264" s="19"/>
      <c r="F264" s="19"/>
      <c r="G264" s="24" t="n">
        <f aca="false">SUM(F265:F274)</f>
        <v>7817.40424199952</v>
      </c>
      <c r="H264" s="16"/>
      <c r="I264" s="28"/>
    </row>
    <row r="265" customFormat="false" ht="24" hidden="false" customHeight="true" outlineLevel="0" collapsed="false">
      <c r="A265" s="16" t="s">
        <v>582</v>
      </c>
      <c r="B265" s="17" t="s">
        <v>569</v>
      </c>
      <c r="C265" s="18" t="s">
        <v>42</v>
      </c>
      <c r="D265" s="19" t="n">
        <v>1.15</v>
      </c>
      <c r="E265" s="19" t="n">
        <v>281.025</v>
      </c>
      <c r="F265" s="19" t="n">
        <f aca="false">D265*E265</f>
        <v>323.17875</v>
      </c>
      <c r="G265" s="19"/>
      <c r="H265" s="16" t="s">
        <v>521</v>
      </c>
      <c r="I265" s="28"/>
    </row>
    <row r="266" customFormat="false" ht="24" hidden="false" customHeight="true" outlineLevel="0" collapsed="false">
      <c r="A266" s="16" t="s">
        <v>583</v>
      </c>
      <c r="B266" s="17" t="s">
        <v>523</v>
      </c>
      <c r="C266" s="18" t="s">
        <v>42</v>
      </c>
      <c r="D266" s="19" t="n">
        <v>3.45</v>
      </c>
      <c r="E266" s="19" t="n">
        <v>263.12</v>
      </c>
      <c r="F266" s="19" t="n">
        <f aca="false">D266*E266</f>
        <v>907.764</v>
      </c>
      <c r="G266" s="19"/>
      <c r="H266" s="16" t="s">
        <v>521</v>
      </c>
      <c r="I266" s="28"/>
    </row>
    <row r="267" customFormat="false" ht="24" hidden="false" customHeight="true" outlineLevel="0" collapsed="false">
      <c r="A267" s="16" t="s">
        <v>584</v>
      </c>
      <c r="B267" s="17" t="s">
        <v>572</v>
      </c>
      <c r="C267" s="18" t="s">
        <v>526</v>
      </c>
      <c r="D267" s="19" t="n">
        <v>1</v>
      </c>
      <c r="E267" s="19" t="n">
        <v>1815.2</v>
      </c>
      <c r="F267" s="19" t="n">
        <f aca="false">D267*E267</f>
        <v>1815.2</v>
      </c>
      <c r="G267" s="19"/>
      <c r="H267" s="16" t="s">
        <v>521</v>
      </c>
      <c r="I267" s="28"/>
    </row>
    <row r="268" customFormat="false" ht="24" hidden="false" customHeight="true" outlineLevel="0" collapsed="false">
      <c r="A268" s="16" t="s">
        <v>585</v>
      </c>
      <c r="B268" s="17" t="s">
        <v>574</v>
      </c>
      <c r="C268" s="18" t="s">
        <v>42</v>
      </c>
      <c r="D268" s="19" t="n">
        <v>1.2</v>
      </c>
      <c r="E268" s="19" t="n">
        <v>518.190578158458</v>
      </c>
      <c r="F268" s="19" t="n">
        <f aca="false">D268*E268</f>
        <v>621.82869379015</v>
      </c>
      <c r="G268" s="19"/>
      <c r="H268" s="16" t="s">
        <v>521</v>
      </c>
      <c r="I268" s="28"/>
    </row>
    <row r="269" customFormat="false" ht="24" hidden="false" customHeight="true" outlineLevel="0" collapsed="false">
      <c r="A269" s="16" t="s">
        <v>586</v>
      </c>
      <c r="B269" s="17" t="s">
        <v>576</v>
      </c>
      <c r="C269" s="18" t="s">
        <v>526</v>
      </c>
      <c r="D269" s="19" t="n">
        <v>2</v>
      </c>
      <c r="E269" s="19" t="n">
        <v>1050</v>
      </c>
      <c r="F269" s="19" t="n">
        <f aca="false">D269*E269</f>
        <v>2100</v>
      </c>
      <c r="G269" s="19"/>
      <c r="H269" s="16" t="s">
        <v>521</v>
      </c>
      <c r="I269" s="28"/>
    </row>
    <row r="270" customFormat="false" ht="24" hidden="false" customHeight="true" outlineLevel="0" collapsed="false">
      <c r="A270" s="16" t="s">
        <v>587</v>
      </c>
      <c r="B270" s="17" t="s">
        <v>530</v>
      </c>
      <c r="C270" s="18" t="s">
        <v>213</v>
      </c>
      <c r="D270" s="19" t="n">
        <v>3.45</v>
      </c>
      <c r="E270" s="19" t="n">
        <v>61.7001836547291</v>
      </c>
      <c r="F270" s="19" t="n">
        <f aca="false">D270*E270</f>
        <v>212.865633608815</v>
      </c>
      <c r="G270" s="19"/>
      <c r="H270" s="16" t="s">
        <v>521</v>
      </c>
      <c r="I270" s="28"/>
    </row>
    <row r="271" customFormat="false" ht="24" hidden="false" customHeight="true" outlineLevel="0" collapsed="false">
      <c r="A271" s="16" t="s">
        <v>588</v>
      </c>
      <c r="B271" s="17" t="s">
        <v>555</v>
      </c>
      <c r="C271" s="18" t="s">
        <v>42</v>
      </c>
      <c r="D271" s="19" t="n">
        <v>0.13</v>
      </c>
      <c r="E271" s="19" t="n">
        <v>618.458333333333</v>
      </c>
      <c r="F271" s="19" t="n">
        <f aca="false">D271*E271</f>
        <v>80.3995833333333</v>
      </c>
      <c r="G271" s="19"/>
      <c r="H271" s="16" t="s">
        <v>521</v>
      </c>
      <c r="I271" s="28"/>
    </row>
    <row r="272" customFormat="false" ht="24" hidden="false" customHeight="true" outlineLevel="0" collapsed="false">
      <c r="A272" s="16" t="s">
        <v>589</v>
      </c>
      <c r="B272" s="17" t="s">
        <v>534</v>
      </c>
      <c r="C272" s="18" t="s">
        <v>42</v>
      </c>
      <c r="D272" s="19" t="n">
        <v>0.128</v>
      </c>
      <c r="E272" s="19" t="n">
        <v>9235.39583333333</v>
      </c>
      <c r="F272" s="19" t="n">
        <f aca="false">D272*E272</f>
        <v>1182.13066666667</v>
      </c>
      <c r="G272" s="19"/>
      <c r="H272" s="16" t="s">
        <v>521</v>
      </c>
      <c r="I272" s="28"/>
    </row>
    <row r="273" customFormat="false" ht="24" hidden="false" customHeight="true" outlineLevel="0" collapsed="false">
      <c r="A273" s="16" t="s">
        <v>590</v>
      </c>
      <c r="B273" s="17" t="s">
        <v>536</v>
      </c>
      <c r="C273" s="18" t="s">
        <v>42</v>
      </c>
      <c r="D273" s="19" t="n">
        <v>1.15</v>
      </c>
      <c r="E273" s="19" t="n">
        <v>316.252066115703</v>
      </c>
      <c r="F273" s="19" t="n">
        <f aca="false">D273*E273</f>
        <v>363.689876033058</v>
      </c>
      <c r="G273" s="19"/>
      <c r="H273" s="16" t="s">
        <v>521</v>
      </c>
      <c r="I273" s="28"/>
    </row>
    <row r="274" customFormat="false" ht="24" hidden="false" customHeight="true" outlineLevel="0" collapsed="false">
      <c r="A274" s="16" t="s">
        <v>591</v>
      </c>
      <c r="B274" s="17" t="s">
        <v>538</v>
      </c>
      <c r="C274" s="18" t="s">
        <v>42</v>
      </c>
      <c r="D274" s="19" t="n">
        <v>3.45</v>
      </c>
      <c r="E274" s="19" t="n">
        <v>60.9701561065197</v>
      </c>
      <c r="F274" s="19" t="n">
        <f aca="false">D274*E274</f>
        <v>210.347038567493</v>
      </c>
      <c r="G274" s="19"/>
      <c r="H274" s="16" t="s">
        <v>521</v>
      </c>
      <c r="I274" s="28"/>
    </row>
    <row r="275" customFormat="false" ht="24" hidden="false" customHeight="true" outlineLevel="0" collapsed="false">
      <c r="A275" s="22" t="s">
        <v>209</v>
      </c>
      <c r="B275" s="23" t="s">
        <v>210</v>
      </c>
      <c r="C275" s="18"/>
      <c r="D275" s="19"/>
      <c r="E275" s="19"/>
      <c r="F275" s="19"/>
      <c r="G275" s="24" t="n">
        <f aca="false">SUM(F276:F285)</f>
        <v>26755.3183689724</v>
      </c>
      <c r="H275" s="16"/>
      <c r="I275" s="28"/>
    </row>
    <row r="276" customFormat="false" ht="24" hidden="false" customHeight="true" outlineLevel="0" collapsed="false">
      <c r="A276" s="16" t="s">
        <v>592</v>
      </c>
      <c r="B276" s="17" t="s">
        <v>569</v>
      </c>
      <c r="C276" s="18" t="s">
        <v>42</v>
      </c>
      <c r="D276" s="19" t="n">
        <v>1.4</v>
      </c>
      <c r="E276" s="19" t="n">
        <v>281.025</v>
      </c>
      <c r="F276" s="19" t="n">
        <f aca="false">D276*E276</f>
        <v>393.435</v>
      </c>
      <c r="G276" s="19"/>
      <c r="H276" s="16" t="s">
        <v>521</v>
      </c>
      <c r="I276" s="28"/>
    </row>
    <row r="277" customFormat="false" ht="24" hidden="false" customHeight="true" outlineLevel="0" collapsed="false">
      <c r="A277" s="16" t="s">
        <v>593</v>
      </c>
      <c r="B277" s="17" t="s">
        <v>523</v>
      </c>
      <c r="C277" s="18" t="s">
        <v>42</v>
      </c>
      <c r="D277" s="19" t="n">
        <v>5.62</v>
      </c>
      <c r="E277" s="19" t="n">
        <v>263.12</v>
      </c>
      <c r="F277" s="19" t="n">
        <f aca="false">D277*E277</f>
        <v>1478.7344</v>
      </c>
      <c r="G277" s="19"/>
      <c r="H277" s="16" t="s">
        <v>521</v>
      </c>
      <c r="I277" s="28"/>
    </row>
    <row r="278" customFormat="false" ht="24" hidden="false" customHeight="true" outlineLevel="0" collapsed="false">
      <c r="A278" s="16" t="s">
        <v>594</v>
      </c>
      <c r="B278" s="17" t="s">
        <v>572</v>
      </c>
      <c r="C278" s="18" t="s">
        <v>526</v>
      </c>
      <c r="D278" s="19" t="n">
        <v>1</v>
      </c>
      <c r="E278" s="19" t="n">
        <v>3843.2</v>
      </c>
      <c r="F278" s="19" t="n">
        <f aca="false">D278*E278</f>
        <v>3843.2</v>
      </c>
      <c r="G278" s="19"/>
      <c r="H278" s="16" t="s">
        <v>521</v>
      </c>
      <c r="I278" s="28"/>
    </row>
    <row r="279" customFormat="false" ht="24" hidden="false" customHeight="true" outlineLevel="0" collapsed="false">
      <c r="A279" s="16" t="s">
        <v>595</v>
      </c>
      <c r="B279" s="17" t="s">
        <v>574</v>
      </c>
      <c r="C279" s="18" t="s">
        <v>42</v>
      </c>
      <c r="D279" s="19" t="n">
        <v>3.7</v>
      </c>
      <c r="E279" s="19" t="n">
        <v>516.86295503212</v>
      </c>
      <c r="F279" s="19" t="n">
        <f aca="false">D279*E279</f>
        <v>1912.39293361884</v>
      </c>
      <c r="G279" s="19"/>
      <c r="H279" s="16" t="s">
        <v>521</v>
      </c>
      <c r="I279" s="28"/>
    </row>
    <row r="280" customFormat="false" ht="24" hidden="false" customHeight="true" outlineLevel="0" collapsed="false">
      <c r="A280" s="16" t="s">
        <v>596</v>
      </c>
      <c r="B280" s="17" t="s">
        <v>576</v>
      </c>
      <c r="C280" s="18" t="s">
        <v>526</v>
      </c>
      <c r="D280" s="19" t="n">
        <v>4</v>
      </c>
      <c r="E280" s="19" t="n">
        <v>1050</v>
      </c>
      <c r="F280" s="19" t="n">
        <f aca="false">D280*E280</f>
        <v>4200</v>
      </c>
      <c r="G280" s="19"/>
      <c r="H280" s="16" t="s">
        <v>521</v>
      </c>
      <c r="I280" s="28"/>
    </row>
    <row r="281" customFormat="false" ht="24" hidden="false" customHeight="true" outlineLevel="0" collapsed="false">
      <c r="A281" s="16" t="s">
        <v>597</v>
      </c>
      <c r="B281" s="17" t="s">
        <v>530</v>
      </c>
      <c r="C281" s="18" t="s">
        <v>42</v>
      </c>
      <c r="D281" s="19" t="n">
        <v>5.62</v>
      </c>
      <c r="E281" s="19" t="n">
        <v>61.7001836547291</v>
      </c>
      <c r="F281" s="19" t="n">
        <f aca="false">D281*E281</f>
        <v>346.755032139578</v>
      </c>
      <c r="G281" s="19"/>
      <c r="H281" s="16" t="s">
        <v>521</v>
      </c>
      <c r="I281" s="28"/>
    </row>
    <row r="282" customFormat="false" ht="24" hidden="false" customHeight="true" outlineLevel="0" collapsed="false">
      <c r="A282" s="16" t="s">
        <v>598</v>
      </c>
      <c r="B282" s="17" t="s">
        <v>555</v>
      </c>
      <c r="C282" s="18" t="s">
        <v>42</v>
      </c>
      <c r="D282" s="19" t="n">
        <v>1.4</v>
      </c>
      <c r="E282" s="19" t="n">
        <v>618.458333333333</v>
      </c>
      <c r="F282" s="19" t="n">
        <f aca="false">D282*E282</f>
        <v>865.841666666667</v>
      </c>
      <c r="G282" s="19"/>
      <c r="H282" s="16" t="s">
        <v>521</v>
      </c>
      <c r="I282" s="28"/>
    </row>
    <row r="283" customFormat="false" ht="24" hidden="false" customHeight="true" outlineLevel="0" collapsed="false">
      <c r="A283" s="16" t="s">
        <v>599</v>
      </c>
      <c r="B283" s="17" t="s">
        <v>534</v>
      </c>
      <c r="C283" s="18" t="s">
        <v>42</v>
      </c>
      <c r="D283" s="19" t="n">
        <v>1.4</v>
      </c>
      <c r="E283" s="19" t="n">
        <v>9235.39583333333</v>
      </c>
      <c r="F283" s="19" t="n">
        <f aca="false">D283*E283</f>
        <v>12929.5541666667</v>
      </c>
      <c r="G283" s="19"/>
      <c r="H283" s="16" t="s">
        <v>521</v>
      </c>
      <c r="I283" s="28"/>
    </row>
    <row r="284" customFormat="false" ht="24" hidden="false" customHeight="true" outlineLevel="0" collapsed="false">
      <c r="A284" s="16" t="s">
        <v>600</v>
      </c>
      <c r="B284" s="17" t="s">
        <v>536</v>
      </c>
      <c r="C284" s="18" t="s">
        <v>42</v>
      </c>
      <c r="D284" s="19" t="n">
        <v>1.4</v>
      </c>
      <c r="E284" s="19" t="n">
        <v>316.252066115703</v>
      </c>
      <c r="F284" s="19" t="n">
        <f aca="false">D284*E284</f>
        <v>442.752892561984</v>
      </c>
      <c r="G284" s="19"/>
      <c r="H284" s="16" t="s">
        <v>521</v>
      </c>
      <c r="I284" s="28"/>
    </row>
    <row r="285" customFormat="false" ht="24" hidden="false" customHeight="true" outlineLevel="0" collapsed="false">
      <c r="A285" s="16" t="s">
        <v>601</v>
      </c>
      <c r="B285" s="17" t="s">
        <v>538</v>
      </c>
      <c r="C285" s="18" t="s">
        <v>42</v>
      </c>
      <c r="D285" s="19" t="n">
        <v>5.62</v>
      </c>
      <c r="E285" s="19" t="n">
        <v>60.9701561065197</v>
      </c>
      <c r="F285" s="19" t="n">
        <f aca="false">D285*E285</f>
        <v>342.652277318641</v>
      </c>
      <c r="G285" s="19"/>
      <c r="H285" s="16" t="s">
        <v>521</v>
      </c>
      <c r="I285" s="28"/>
    </row>
    <row r="286" customFormat="false" ht="24" hidden="false" customHeight="true" outlineLevel="0" collapsed="false">
      <c r="A286" s="22" t="s">
        <v>215</v>
      </c>
      <c r="B286" s="23" t="s">
        <v>216</v>
      </c>
      <c r="C286" s="18"/>
      <c r="D286" s="19"/>
      <c r="E286" s="19"/>
      <c r="F286" s="19"/>
      <c r="G286" s="24" t="n">
        <f aca="false">SUM(F287:F295)</f>
        <v>16121.9740817264</v>
      </c>
      <c r="H286" s="16"/>
      <c r="I286" s="28"/>
    </row>
    <row r="287" customFormat="false" ht="24" hidden="false" customHeight="true" outlineLevel="0" collapsed="false">
      <c r="A287" s="16" t="s">
        <v>602</v>
      </c>
      <c r="B287" s="17" t="s">
        <v>520</v>
      </c>
      <c r="C287" s="18" t="s">
        <v>42</v>
      </c>
      <c r="D287" s="19" t="n">
        <v>0.73</v>
      </c>
      <c r="E287" s="19" t="n">
        <v>281.025</v>
      </c>
      <c r="F287" s="19" t="n">
        <f aca="false">D287*E287</f>
        <v>205.14825</v>
      </c>
      <c r="G287" s="19"/>
      <c r="H287" s="16" t="s">
        <v>521</v>
      </c>
      <c r="I287" s="28"/>
    </row>
    <row r="288" customFormat="false" ht="24" hidden="false" customHeight="true" outlineLevel="0" collapsed="false">
      <c r="A288" s="16" t="s">
        <v>603</v>
      </c>
      <c r="B288" s="17" t="s">
        <v>523</v>
      </c>
      <c r="C288" s="18" t="s">
        <v>42</v>
      </c>
      <c r="D288" s="19" t="n">
        <v>3.65</v>
      </c>
      <c r="E288" s="19" t="n">
        <v>263.12</v>
      </c>
      <c r="F288" s="19" t="n">
        <f aca="false">D288*E288</f>
        <v>960.388</v>
      </c>
      <c r="G288" s="19"/>
      <c r="H288" s="16" t="s">
        <v>521</v>
      </c>
      <c r="I288" s="28"/>
    </row>
    <row r="289" customFormat="false" ht="24" hidden="false" customHeight="true" outlineLevel="0" collapsed="false">
      <c r="A289" s="16" t="s">
        <v>604</v>
      </c>
      <c r="B289" s="17" t="s">
        <v>525</v>
      </c>
      <c r="C289" s="18" t="s">
        <v>526</v>
      </c>
      <c r="D289" s="19" t="n">
        <v>1</v>
      </c>
      <c r="E289" s="19" t="n">
        <v>1928</v>
      </c>
      <c r="F289" s="19" t="n">
        <f aca="false">D289*E289</f>
        <v>1928</v>
      </c>
      <c r="G289" s="19"/>
      <c r="H289" s="16" t="s">
        <v>521</v>
      </c>
      <c r="I289" s="28"/>
    </row>
    <row r="290" customFormat="false" ht="24" hidden="false" customHeight="true" outlineLevel="0" collapsed="false">
      <c r="A290" s="16" t="s">
        <v>605</v>
      </c>
      <c r="B290" s="17" t="s">
        <v>528</v>
      </c>
      <c r="C290" s="18" t="s">
        <v>42</v>
      </c>
      <c r="D290" s="19" t="n">
        <v>2.27</v>
      </c>
      <c r="E290" s="19" t="n">
        <v>3270</v>
      </c>
      <c r="F290" s="19" t="n">
        <f aca="false">D290*E290</f>
        <v>7422.9</v>
      </c>
      <c r="G290" s="19"/>
      <c r="H290" s="16" t="s">
        <v>521</v>
      </c>
      <c r="I290" s="28"/>
    </row>
    <row r="291" customFormat="false" ht="24" hidden="false" customHeight="true" outlineLevel="0" collapsed="false">
      <c r="A291" s="16" t="s">
        <v>606</v>
      </c>
      <c r="B291" s="17" t="s">
        <v>530</v>
      </c>
      <c r="C291" s="18" t="s">
        <v>213</v>
      </c>
      <c r="D291" s="19" t="n">
        <v>3.65</v>
      </c>
      <c r="E291" s="19" t="n">
        <v>61.7001836547291</v>
      </c>
      <c r="F291" s="19" t="n">
        <f aca="false">D291*E291</f>
        <v>225.205670339761</v>
      </c>
      <c r="G291" s="19"/>
      <c r="H291" s="16" t="s">
        <v>521</v>
      </c>
      <c r="I291" s="28"/>
    </row>
    <row r="292" customFormat="false" ht="24" hidden="false" customHeight="true" outlineLevel="0" collapsed="false">
      <c r="A292" s="16" t="s">
        <v>607</v>
      </c>
      <c r="B292" s="17" t="s">
        <v>555</v>
      </c>
      <c r="C292" s="18" t="s">
        <v>42</v>
      </c>
      <c r="D292" s="19" t="n">
        <v>0.5</v>
      </c>
      <c r="E292" s="19" t="n">
        <v>618.458333333333</v>
      </c>
      <c r="F292" s="19" t="n">
        <f aca="false">D292*E292</f>
        <v>309.229166666667</v>
      </c>
      <c r="G292" s="19"/>
      <c r="H292" s="16" t="s">
        <v>521</v>
      </c>
      <c r="I292" s="28"/>
    </row>
    <row r="293" customFormat="false" ht="24" hidden="false" customHeight="true" outlineLevel="0" collapsed="false">
      <c r="A293" s="16" t="s">
        <v>608</v>
      </c>
      <c r="B293" s="17" t="s">
        <v>534</v>
      </c>
      <c r="C293" s="18" t="s">
        <v>42</v>
      </c>
      <c r="D293" s="19" t="n">
        <v>0.5</v>
      </c>
      <c r="E293" s="19" t="n">
        <v>9235.39583333333</v>
      </c>
      <c r="F293" s="19" t="n">
        <f aca="false">D293*E293</f>
        <v>4617.69791666667</v>
      </c>
      <c r="G293" s="19"/>
      <c r="H293" s="16" t="s">
        <v>521</v>
      </c>
      <c r="I293" s="28"/>
    </row>
    <row r="294" customFormat="false" ht="24" hidden="false" customHeight="true" outlineLevel="0" collapsed="false">
      <c r="A294" s="16" t="s">
        <v>609</v>
      </c>
      <c r="B294" s="17" t="s">
        <v>536</v>
      </c>
      <c r="C294" s="18" t="s">
        <v>42</v>
      </c>
      <c r="D294" s="19" t="n">
        <v>0.73</v>
      </c>
      <c r="E294" s="19" t="n">
        <v>316.252066115703</v>
      </c>
      <c r="F294" s="19" t="n">
        <f aca="false">D294*E294</f>
        <v>230.864008264463</v>
      </c>
      <c r="G294" s="19"/>
      <c r="H294" s="16" t="s">
        <v>521</v>
      </c>
      <c r="I294" s="28"/>
    </row>
    <row r="295" customFormat="false" ht="24" hidden="false" customHeight="true" outlineLevel="0" collapsed="false">
      <c r="A295" s="16" t="s">
        <v>610</v>
      </c>
      <c r="B295" s="17" t="s">
        <v>538</v>
      </c>
      <c r="C295" s="18" t="s">
        <v>42</v>
      </c>
      <c r="D295" s="19" t="n">
        <v>3.65</v>
      </c>
      <c r="E295" s="19" t="n">
        <v>60.9701561065197</v>
      </c>
      <c r="F295" s="19" t="n">
        <f aca="false">D295*E295</f>
        <v>222.541069788797</v>
      </c>
      <c r="G295" s="19"/>
      <c r="H295" s="16" t="s">
        <v>521</v>
      </c>
      <c r="I295" s="28"/>
    </row>
    <row r="296" customFormat="false" ht="24" hidden="false" customHeight="true" outlineLevel="0" collapsed="false">
      <c r="A296" s="22" t="s">
        <v>219</v>
      </c>
      <c r="B296" s="23" t="s">
        <v>220</v>
      </c>
      <c r="C296" s="18"/>
      <c r="D296" s="19"/>
      <c r="E296" s="19"/>
      <c r="F296" s="19"/>
      <c r="G296" s="24" t="n">
        <f aca="false">SUM(F297:F305)</f>
        <v>14731.0674946281</v>
      </c>
      <c r="H296" s="16"/>
      <c r="I296" s="28"/>
    </row>
    <row r="297" customFormat="false" ht="24" hidden="false" customHeight="true" outlineLevel="0" collapsed="false">
      <c r="A297" s="16" t="s">
        <v>611</v>
      </c>
      <c r="B297" s="17" t="s">
        <v>520</v>
      </c>
      <c r="C297" s="18" t="s">
        <v>42</v>
      </c>
      <c r="D297" s="19" t="n">
        <v>1.57</v>
      </c>
      <c r="E297" s="19" t="n">
        <v>281.025</v>
      </c>
      <c r="F297" s="19" t="n">
        <f aca="false">D297*E297</f>
        <v>441.20925</v>
      </c>
      <c r="G297" s="19"/>
      <c r="H297" s="16" t="s">
        <v>521</v>
      </c>
      <c r="I297" s="28"/>
    </row>
    <row r="298" customFormat="false" ht="24" hidden="false" customHeight="true" outlineLevel="0" collapsed="false">
      <c r="A298" s="16" t="s">
        <v>612</v>
      </c>
      <c r="B298" s="17" t="s">
        <v>523</v>
      </c>
      <c r="C298" s="18" t="s">
        <v>42</v>
      </c>
      <c r="D298" s="19" t="n">
        <v>14.13</v>
      </c>
      <c r="E298" s="19" t="n">
        <v>263.12</v>
      </c>
      <c r="F298" s="19" t="n">
        <f aca="false">D298*E298</f>
        <v>3717.8856</v>
      </c>
      <c r="G298" s="19"/>
      <c r="H298" s="16" t="s">
        <v>521</v>
      </c>
      <c r="I298" s="28"/>
    </row>
    <row r="299" customFormat="false" ht="24" hidden="false" customHeight="true" outlineLevel="0" collapsed="false">
      <c r="A299" s="16" t="s">
        <v>613</v>
      </c>
      <c r="B299" s="17" t="s">
        <v>525</v>
      </c>
      <c r="C299" s="18" t="s">
        <v>526</v>
      </c>
      <c r="D299" s="19" t="n">
        <v>1</v>
      </c>
      <c r="E299" s="19" t="n">
        <v>679.8</v>
      </c>
      <c r="F299" s="19" t="n">
        <f aca="false">D299*E299</f>
        <v>679.8</v>
      </c>
      <c r="G299" s="19"/>
      <c r="H299" s="16" t="s">
        <v>521</v>
      </c>
      <c r="I299" s="28"/>
    </row>
    <row r="300" customFormat="false" ht="24" hidden="false" customHeight="true" outlineLevel="0" collapsed="false">
      <c r="A300" s="16" t="s">
        <v>614</v>
      </c>
      <c r="B300" s="17" t="s">
        <v>528</v>
      </c>
      <c r="C300" s="18" t="s">
        <v>42</v>
      </c>
      <c r="D300" s="19" t="n">
        <v>1.62</v>
      </c>
      <c r="E300" s="19" t="n">
        <v>3270</v>
      </c>
      <c r="F300" s="19" t="n">
        <f aca="false">D300*E300</f>
        <v>5297.4</v>
      </c>
      <c r="G300" s="19"/>
      <c r="H300" s="16" t="s">
        <v>521</v>
      </c>
      <c r="I300" s="28"/>
    </row>
    <row r="301" customFormat="false" ht="24" hidden="false" customHeight="true" outlineLevel="0" collapsed="false">
      <c r="A301" s="16" t="s">
        <v>615</v>
      </c>
      <c r="B301" s="17" t="s">
        <v>530</v>
      </c>
      <c r="C301" s="18" t="s">
        <v>42</v>
      </c>
      <c r="D301" s="19" t="n">
        <v>14.13</v>
      </c>
      <c r="E301" s="19" t="n">
        <v>61.7001836547291</v>
      </c>
      <c r="F301" s="19" t="n">
        <f aca="false">D301*E301</f>
        <v>871.823595041322</v>
      </c>
      <c r="G301" s="19"/>
      <c r="H301" s="16" t="s">
        <v>521</v>
      </c>
      <c r="I301" s="28"/>
    </row>
    <row r="302" customFormat="false" ht="24" hidden="false" customHeight="true" outlineLevel="0" collapsed="false">
      <c r="A302" s="16" t="s">
        <v>616</v>
      </c>
      <c r="B302" s="17" t="s">
        <v>555</v>
      </c>
      <c r="C302" s="18" t="s">
        <v>42</v>
      </c>
      <c r="D302" s="19" t="n">
        <v>0.24</v>
      </c>
      <c r="E302" s="19" t="n">
        <v>618.458333333333</v>
      </c>
      <c r="F302" s="19" t="n">
        <f aca="false">D302*E302</f>
        <v>148.43</v>
      </c>
      <c r="G302" s="19"/>
      <c r="H302" s="16" t="s">
        <v>521</v>
      </c>
      <c r="I302" s="28"/>
    </row>
    <row r="303" customFormat="false" ht="24" hidden="false" customHeight="true" outlineLevel="0" collapsed="false">
      <c r="A303" s="16" t="s">
        <v>617</v>
      </c>
      <c r="B303" s="17" t="s">
        <v>534</v>
      </c>
      <c r="C303" s="18" t="s">
        <v>42</v>
      </c>
      <c r="D303" s="19" t="n">
        <v>0.24</v>
      </c>
      <c r="E303" s="19" t="n">
        <v>9235.39583333333</v>
      </c>
      <c r="F303" s="19" t="n">
        <f aca="false">D303*E303</f>
        <v>2216.495</v>
      </c>
      <c r="G303" s="19"/>
      <c r="H303" s="16" t="s">
        <v>521</v>
      </c>
      <c r="I303" s="28"/>
    </row>
    <row r="304" customFormat="false" ht="24" hidden="false" customHeight="true" outlineLevel="0" collapsed="false">
      <c r="A304" s="16" t="s">
        <v>618</v>
      </c>
      <c r="B304" s="17" t="s">
        <v>536</v>
      </c>
      <c r="C304" s="18" t="s">
        <v>42</v>
      </c>
      <c r="D304" s="19" t="n">
        <v>1.57</v>
      </c>
      <c r="E304" s="19" t="n">
        <v>316.252066115703</v>
      </c>
      <c r="F304" s="19" t="n">
        <f aca="false">D304*E304</f>
        <v>496.515743801653</v>
      </c>
      <c r="G304" s="19"/>
      <c r="H304" s="16" t="s">
        <v>521</v>
      </c>
      <c r="I304" s="28"/>
    </row>
    <row r="305" customFormat="false" ht="24" hidden="false" customHeight="true" outlineLevel="0" collapsed="false">
      <c r="A305" s="16" t="s">
        <v>619</v>
      </c>
      <c r="B305" s="17" t="s">
        <v>538</v>
      </c>
      <c r="C305" s="18" t="s">
        <v>42</v>
      </c>
      <c r="D305" s="19" t="n">
        <v>14.13</v>
      </c>
      <c r="E305" s="19" t="n">
        <v>60.9701561065197</v>
      </c>
      <c r="F305" s="19" t="n">
        <f aca="false">D305*E305</f>
        <v>861.508305785124</v>
      </c>
      <c r="G305" s="19"/>
      <c r="H305" s="16" t="s">
        <v>521</v>
      </c>
      <c r="I305" s="28"/>
    </row>
    <row r="306" customFormat="false" ht="24" hidden="false" customHeight="true" outlineLevel="0" collapsed="false">
      <c r="A306" s="22" t="s">
        <v>224</v>
      </c>
      <c r="B306" s="23" t="s">
        <v>225</v>
      </c>
      <c r="C306" s="18"/>
      <c r="D306" s="19"/>
      <c r="E306" s="19"/>
      <c r="F306" s="19"/>
      <c r="G306" s="24" t="n">
        <f aca="false">SUM(F307:F310)</f>
        <v>1836</v>
      </c>
      <c r="H306" s="16"/>
      <c r="I306" s="28"/>
    </row>
    <row r="307" customFormat="false" ht="24" hidden="false" customHeight="true" outlineLevel="0" collapsed="false">
      <c r="A307" s="16" t="s">
        <v>620</v>
      </c>
      <c r="B307" s="17" t="s">
        <v>523</v>
      </c>
      <c r="C307" s="18" t="s">
        <v>526</v>
      </c>
      <c r="D307" s="19" t="n">
        <v>1</v>
      </c>
      <c r="E307" s="19" t="n">
        <v>467</v>
      </c>
      <c r="F307" s="19" t="n">
        <f aca="false">D307*E307</f>
        <v>467</v>
      </c>
      <c r="G307" s="19"/>
      <c r="H307" s="16" t="s">
        <v>521</v>
      </c>
      <c r="I307" s="28"/>
    </row>
    <row r="308" customFormat="false" ht="24" hidden="false" customHeight="true" outlineLevel="0" collapsed="false">
      <c r="A308" s="16" t="s">
        <v>621</v>
      </c>
      <c r="B308" s="17" t="s">
        <v>622</v>
      </c>
      <c r="C308" s="18" t="s">
        <v>526</v>
      </c>
      <c r="D308" s="19" t="n">
        <v>1</v>
      </c>
      <c r="E308" s="19" t="n">
        <v>343.6</v>
      </c>
      <c r="F308" s="19" t="n">
        <f aca="false">D308*E308</f>
        <v>343.6</v>
      </c>
      <c r="G308" s="19"/>
      <c r="H308" s="16" t="s">
        <v>521</v>
      </c>
      <c r="I308" s="28"/>
    </row>
    <row r="309" customFormat="false" ht="24" hidden="false" customHeight="true" outlineLevel="0" collapsed="false">
      <c r="A309" s="16" t="s">
        <v>623</v>
      </c>
      <c r="B309" s="17" t="s">
        <v>624</v>
      </c>
      <c r="C309" s="18" t="s">
        <v>526</v>
      </c>
      <c r="D309" s="19" t="n">
        <v>1</v>
      </c>
      <c r="E309" s="19" t="n">
        <v>756.2</v>
      </c>
      <c r="F309" s="19" t="n">
        <f aca="false">D309*E309</f>
        <v>756.2</v>
      </c>
      <c r="G309" s="19"/>
      <c r="H309" s="16" t="s">
        <v>521</v>
      </c>
      <c r="I309" s="28"/>
    </row>
    <row r="310" customFormat="false" ht="24" hidden="false" customHeight="true" outlineLevel="0" collapsed="false">
      <c r="A310" s="16" t="s">
        <v>625</v>
      </c>
      <c r="B310" s="17" t="s">
        <v>626</v>
      </c>
      <c r="C310" s="18" t="s">
        <v>526</v>
      </c>
      <c r="D310" s="19" t="n">
        <v>1</v>
      </c>
      <c r="E310" s="19" t="n">
        <v>269.2</v>
      </c>
      <c r="F310" s="19" t="n">
        <f aca="false">D310*E310</f>
        <v>269.2</v>
      </c>
      <c r="G310" s="19"/>
      <c r="H310" s="16" t="s">
        <v>521</v>
      </c>
      <c r="I310" s="28"/>
    </row>
    <row r="311" customFormat="false" ht="24" hidden="false" customHeight="true" outlineLevel="0" collapsed="false">
      <c r="A311" s="16"/>
      <c r="B311" s="17"/>
      <c r="C311" s="18"/>
      <c r="D311" s="19"/>
      <c r="E311" s="19"/>
      <c r="F311" s="19"/>
      <c r="G311" s="19"/>
      <c r="H311" s="31"/>
      <c r="I311" s="28"/>
    </row>
    <row r="312" customFormat="false" ht="21.95" hidden="false" customHeight="true" outlineLevel="0" collapsed="false">
      <c r="A312" s="22" t="n">
        <v>20</v>
      </c>
      <c r="B312" s="23" t="s">
        <v>229</v>
      </c>
      <c r="C312" s="18"/>
      <c r="D312" s="19"/>
      <c r="E312" s="19"/>
      <c r="F312" s="19"/>
      <c r="G312" s="24" t="n">
        <f aca="false">SUM(F313:F336)</f>
        <v>115257.9999</v>
      </c>
      <c r="H312" s="31"/>
      <c r="I312" s="28"/>
    </row>
    <row r="313" customFormat="false" ht="21.95" hidden="false" customHeight="true" outlineLevel="0" collapsed="false">
      <c r="A313" s="16" t="s">
        <v>627</v>
      </c>
      <c r="B313" s="17" t="s">
        <v>628</v>
      </c>
      <c r="C313" s="18" t="s">
        <v>36</v>
      </c>
      <c r="D313" s="19" t="n">
        <v>6</v>
      </c>
      <c r="E313" s="19" t="n">
        <v>2085.92</v>
      </c>
      <c r="F313" s="19" t="n">
        <f aca="false">D313*E313</f>
        <v>12515.52</v>
      </c>
      <c r="G313" s="19"/>
      <c r="H313" s="16" t="s">
        <v>427</v>
      </c>
      <c r="I313" s="16" t="s">
        <v>629</v>
      </c>
    </row>
    <row r="314" customFormat="false" ht="21.95" hidden="false" customHeight="true" outlineLevel="0" collapsed="false">
      <c r="A314" s="16" t="s">
        <v>630</v>
      </c>
      <c r="B314" s="17" t="s">
        <v>631</v>
      </c>
      <c r="C314" s="18" t="s">
        <v>36</v>
      </c>
      <c r="D314" s="19" t="n">
        <v>1</v>
      </c>
      <c r="E314" s="19" t="n">
        <v>1512.14</v>
      </c>
      <c r="F314" s="19" t="n">
        <f aca="false">D314*E314</f>
        <v>1512.14</v>
      </c>
      <c r="G314" s="19"/>
      <c r="H314" s="16" t="s">
        <v>427</v>
      </c>
      <c r="I314" s="16" t="s">
        <v>629</v>
      </c>
    </row>
    <row r="315" customFormat="false" ht="21.95" hidden="false" customHeight="true" outlineLevel="0" collapsed="false">
      <c r="A315" s="16" t="s">
        <v>632</v>
      </c>
      <c r="B315" s="17" t="s">
        <v>633</v>
      </c>
      <c r="C315" s="18" t="s">
        <v>36</v>
      </c>
      <c r="D315" s="19" t="n">
        <v>11</v>
      </c>
      <c r="E315" s="19" t="n">
        <v>1378.51</v>
      </c>
      <c r="F315" s="19" t="n">
        <f aca="false">D315*E315</f>
        <v>15163.61</v>
      </c>
      <c r="G315" s="19"/>
      <c r="H315" s="16" t="s">
        <v>427</v>
      </c>
      <c r="I315" s="16" t="s">
        <v>629</v>
      </c>
    </row>
    <row r="316" customFormat="false" ht="21.95" hidden="false" customHeight="true" outlineLevel="0" collapsed="false">
      <c r="A316" s="16" t="s">
        <v>634</v>
      </c>
      <c r="B316" s="17" t="s">
        <v>635</v>
      </c>
      <c r="C316" s="18" t="s">
        <v>36</v>
      </c>
      <c r="D316" s="19" t="n">
        <v>5</v>
      </c>
      <c r="E316" s="19" t="n">
        <v>1977.25</v>
      </c>
      <c r="F316" s="19" t="n">
        <f aca="false">D316*E316</f>
        <v>9886.25</v>
      </c>
      <c r="G316" s="19"/>
      <c r="H316" s="16" t="s">
        <v>427</v>
      </c>
      <c r="I316" s="16" t="s">
        <v>629</v>
      </c>
    </row>
    <row r="317" customFormat="false" ht="21.95" hidden="false" customHeight="true" outlineLevel="0" collapsed="false">
      <c r="A317" s="16" t="s">
        <v>636</v>
      </c>
      <c r="B317" s="17" t="s">
        <v>637</v>
      </c>
      <c r="C317" s="18" t="s">
        <v>36</v>
      </c>
      <c r="D317" s="19" t="n">
        <v>2</v>
      </c>
      <c r="E317" s="19" t="n">
        <v>390.39</v>
      </c>
      <c r="F317" s="19" t="n">
        <f aca="false">D317*E317</f>
        <v>780.78</v>
      </c>
      <c r="G317" s="19"/>
      <c r="H317" s="16" t="s">
        <v>427</v>
      </c>
      <c r="I317" s="16" t="s">
        <v>629</v>
      </c>
    </row>
    <row r="318" customFormat="false" ht="21.95" hidden="false" customHeight="true" outlineLevel="0" collapsed="false">
      <c r="A318" s="16" t="s">
        <v>638</v>
      </c>
      <c r="B318" s="17" t="s">
        <v>639</v>
      </c>
      <c r="C318" s="18" t="s">
        <v>36</v>
      </c>
      <c r="D318" s="19" t="n">
        <v>1</v>
      </c>
      <c r="E318" s="19" t="n">
        <v>390.39</v>
      </c>
      <c r="F318" s="19" t="n">
        <f aca="false">D318*E318</f>
        <v>390.39</v>
      </c>
      <c r="G318" s="19"/>
      <c r="H318" s="16" t="s">
        <v>427</v>
      </c>
      <c r="I318" s="16" t="s">
        <v>629</v>
      </c>
    </row>
    <row r="319" customFormat="false" ht="21.95" hidden="false" customHeight="true" outlineLevel="0" collapsed="false">
      <c r="A319" s="16" t="s">
        <v>640</v>
      </c>
      <c r="B319" s="17" t="s">
        <v>641</v>
      </c>
      <c r="C319" s="18" t="s">
        <v>36</v>
      </c>
      <c r="D319" s="19" t="n">
        <v>8</v>
      </c>
      <c r="E319" s="19" t="n">
        <v>797.63</v>
      </c>
      <c r="F319" s="19" t="n">
        <f aca="false">D319*E319</f>
        <v>6381.04</v>
      </c>
      <c r="G319" s="19"/>
      <c r="H319" s="16" t="s">
        <v>427</v>
      </c>
      <c r="I319" s="16" t="s">
        <v>629</v>
      </c>
    </row>
    <row r="320" customFormat="false" ht="21.95" hidden="false" customHeight="true" outlineLevel="0" collapsed="false">
      <c r="A320" s="16" t="s">
        <v>642</v>
      </c>
      <c r="B320" s="17" t="s">
        <v>643</v>
      </c>
      <c r="C320" s="18" t="s">
        <v>36</v>
      </c>
      <c r="D320" s="19" t="n">
        <v>2</v>
      </c>
      <c r="E320" s="19" t="n">
        <v>1340.72</v>
      </c>
      <c r="F320" s="19" t="n">
        <f aca="false">D320*E320</f>
        <v>2681.44</v>
      </c>
      <c r="G320" s="19"/>
      <c r="H320" s="16" t="s">
        <v>427</v>
      </c>
      <c r="I320" s="16" t="s">
        <v>629</v>
      </c>
    </row>
    <row r="321" customFormat="false" ht="21.95" hidden="false" customHeight="true" outlineLevel="0" collapsed="false">
      <c r="A321" s="16" t="s">
        <v>644</v>
      </c>
      <c r="B321" s="17" t="s">
        <v>645</v>
      </c>
      <c r="C321" s="18" t="s">
        <v>36</v>
      </c>
      <c r="D321" s="19" t="n">
        <v>10</v>
      </c>
      <c r="E321" s="19" t="n">
        <v>797.63</v>
      </c>
      <c r="F321" s="19" t="n">
        <f aca="false">D321*E321</f>
        <v>7976.3</v>
      </c>
      <c r="G321" s="19"/>
      <c r="H321" s="16" t="s">
        <v>427</v>
      </c>
      <c r="I321" s="16" t="s">
        <v>629</v>
      </c>
    </row>
    <row r="322" customFormat="false" ht="21.95" hidden="false" customHeight="true" outlineLevel="0" collapsed="false">
      <c r="A322" s="16" t="s">
        <v>646</v>
      </c>
      <c r="B322" s="17" t="s">
        <v>647</v>
      </c>
      <c r="C322" s="18" t="s">
        <v>36</v>
      </c>
      <c r="D322" s="19" t="n">
        <v>45</v>
      </c>
      <c r="E322" s="19" t="n">
        <v>161</v>
      </c>
      <c r="F322" s="19" t="n">
        <f aca="false">D322*E322</f>
        <v>7245</v>
      </c>
      <c r="G322" s="19"/>
      <c r="H322" s="16" t="s">
        <v>427</v>
      </c>
      <c r="I322" s="16" t="s">
        <v>629</v>
      </c>
    </row>
    <row r="323" customFormat="false" ht="21.95" hidden="false" customHeight="true" outlineLevel="0" collapsed="false">
      <c r="A323" s="16" t="s">
        <v>648</v>
      </c>
      <c r="B323" s="17" t="s">
        <v>649</v>
      </c>
      <c r="C323" s="18" t="s">
        <v>36</v>
      </c>
      <c r="D323" s="19" t="n">
        <v>10</v>
      </c>
      <c r="E323" s="19" t="n">
        <v>1765</v>
      </c>
      <c r="F323" s="19" t="n">
        <f aca="false">D323*E323</f>
        <v>17650</v>
      </c>
      <c r="G323" s="19"/>
      <c r="H323" s="16" t="s">
        <v>427</v>
      </c>
      <c r="I323" s="16" t="s">
        <v>629</v>
      </c>
    </row>
    <row r="324" customFormat="false" ht="21.95" hidden="false" customHeight="true" outlineLevel="0" collapsed="false">
      <c r="A324" s="16" t="s">
        <v>650</v>
      </c>
      <c r="B324" s="17" t="s">
        <v>651</v>
      </c>
      <c r="C324" s="18" t="s">
        <v>36</v>
      </c>
      <c r="D324" s="19" t="n">
        <v>1</v>
      </c>
      <c r="E324" s="19" t="n">
        <v>3498</v>
      </c>
      <c r="F324" s="19" t="n">
        <f aca="false">D324*E324</f>
        <v>3498</v>
      </c>
      <c r="G324" s="19"/>
      <c r="H324" s="16" t="s">
        <v>427</v>
      </c>
      <c r="I324" s="16" t="s">
        <v>629</v>
      </c>
    </row>
    <row r="325" customFormat="false" ht="21.95" hidden="false" customHeight="true" outlineLevel="0" collapsed="false">
      <c r="A325" s="16" t="s">
        <v>652</v>
      </c>
      <c r="B325" s="17" t="s">
        <v>653</v>
      </c>
      <c r="C325" s="18" t="s">
        <v>36</v>
      </c>
      <c r="D325" s="19" t="n">
        <v>2</v>
      </c>
      <c r="E325" s="19" t="n">
        <v>661.89</v>
      </c>
      <c r="F325" s="19" t="n">
        <f aca="false">D325*E325</f>
        <v>1323.78</v>
      </c>
      <c r="G325" s="19"/>
      <c r="H325" s="16" t="s">
        <v>427</v>
      </c>
      <c r="I325" s="16" t="s">
        <v>629</v>
      </c>
    </row>
    <row r="326" customFormat="false" ht="21.95" hidden="false" customHeight="true" outlineLevel="0" collapsed="false">
      <c r="A326" s="16" t="s">
        <v>654</v>
      </c>
      <c r="B326" s="17" t="s">
        <v>655</v>
      </c>
      <c r="C326" s="18" t="s">
        <v>36</v>
      </c>
      <c r="D326" s="19" t="n">
        <v>4</v>
      </c>
      <c r="E326" s="19" t="n">
        <v>803.66</v>
      </c>
      <c r="F326" s="19" t="n">
        <f aca="false">D326*E326</f>
        <v>3214.64</v>
      </c>
      <c r="G326" s="19"/>
      <c r="H326" s="16" t="s">
        <v>427</v>
      </c>
      <c r="I326" s="16" t="s">
        <v>629</v>
      </c>
    </row>
    <row r="327" customFormat="false" ht="29.85" hidden="false" customHeight="false" outlineLevel="0" collapsed="false">
      <c r="A327" s="16" t="s">
        <v>656</v>
      </c>
      <c r="B327" s="17" t="s">
        <v>657</v>
      </c>
      <c r="C327" s="18" t="s">
        <v>36</v>
      </c>
      <c r="D327" s="19" t="n">
        <v>4</v>
      </c>
      <c r="E327" s="19" t="n">
        <v>803.66</v>
      </c>
      <c r="F327" s="19" t="n">
        <f aca="false">D327*E327</f>
        <v>3214.64</v>
      </c>
      <c r="G327" s="19"/>
      <c r="H327" s="16" t="s">
        <v>427</v>
      </c>
      <c r="I327" s="16" t="s">
        <v>629</v>
      </c>
    </row>
    <row r="328" customFormat="false" ht="29.85" hidden="false" customHeight="false" outlineLevel="0" collapsed="false">
      <c r="A328" s="16" t="s">
        <v>658</v>
      </c>
      <c r="B328" s="17" t="s">
        <v>659</v>
      </c>
      <c r="C328" s="18" t="s">
        <v>36</v>
      </c>
      <c r="D328" s="19" t="n">
        <v>2</v>
      </c>
      <c r="E328" s="19" t="n">
        <v>803.66</v>
      </c>
      <c r="F328" s="19" t="n">
        <f aca="false">D328*E328</f>
        <v>1607.32</v>
      </c>
      <c r="G328" s="19"/>
      <c r="H328" s="16" t="s">
        <v>427</v>
      </c>
      <c r="I328" s="16" t="s">
        <v>629</v>
      </c>
    </row>
    <row r="329" customFormat="false" ht="21.95" hidden="false" customHeight="true" outlineLevel="0" collapsed="false">
      <c r="A329" s="16" t="s">
        <v>660</v>
      </c>
      <c r="B329" s="17" t="s">
        <v>661</v>
      </c>
      <c r="C329" s="18" t="s">
        <v>36</v>
      </c>
      <c r="D329" s="19" t="n">
        <v>4</v>
      </c>
      <c r="E329" s="19" t="n">
        <v>390.39</v>
      </c>
      <c r="F329" s="19" t="n">
        <f aca="false">D329*E329</f>
        <v>1561.56</v>
      </c>
      <c r="G329" s="19"/>
      <c r="H329" s="16" t="s">
        <v>427</v>
      </c>
      <c r="I329" s="16" t="s">
        <v>629</v>
      </c>
    </row>
    <row r="330" customFormat="false" ht="21.95" hidden="false" customHeight="true" outlineLevel="0" collapsed="false">
      <c r="A330" s="16" t="s">
        <v>662</v>
      </c>
      <c r="B330" s="17" t="s">
        <v>663</v>
      </c>
      <c r="C330" s="18" t="s">
        <v>36</v>
      </c>
      <c r="D330" s="19" t="n">
        <v>4</v>
      </c>
      <c r="E330" s="19" t="n">
        <v>581.91</v>
      </c>
      <c r="F330" s="19" t="n">
        <f aca="false">D330*E330</f>
        <v>2327.64</v>
      </c>
      <c r="G330" s="19"/>
      <c r="H330" s="16" t="s">
        <v>427</v>
      </c>
      <c r="I330" s="16" t="s">
        <v>629</v>
      </c>
    </row>
    <row r="331" customFormat="false" ht="21.95" hidden="false" customHeight="true" outlineLevel="0" collapsed="false">
      <c r="A331" s="16" t="s">
        <v>664</v>
      </c>
      <c r="B331" s="17" t="s">
        <v>665</v>
      </c>
      <c r="C331" s="18" t="s">
        <v>36</v>
      </c>
      <c r="D331" s="19" t="n">
        <v>4</v>
      </c>
      <c r="E331" s="19" t="n">
        <v>581.91</v>
      </c>
      <c r="F331" s="19" t="n">
        <f aca="false">D331*E331</f>
        <v>2327.64</v>
      </c>
      <c r="G331" s="19"/>
      <c r="H331" s="16" t="s">
        <v>427</v>
      </c>
      <c r="I331" s="16" t="s">
        <v>629</v>
      </c>
    </row>
    <row r="332" customFormat="false" ht="21.95" hidden="false" customHeight="true" outlineLevel="0" collapsed="false">
      <c r="A332" s="16" t="s">
        <v>666</v>
      </c>
      <c r="B332" s="17" t="s">
        <v>667</v>
      </c>
      <c r="C332" s="18" t="s">
        <v>36</v>
      </c>
      <c r="D332" s="19" t="n">
        <v>2</v>
      </c>
      <c r="E332" s="19" t="n">
        <v>135.32</v>
      </c>
      <c r="F332" s="19" t="n">
        <f aca="false">D332*E332</f>
        <v>270.64</v>
      </c>
      <c r="G332" s="19"/>
      <c r="H332" s="16" t="s">
        <v>427</v>
      </c>
      <c r="I332" s="16" t="s">
        <v>629</v>
      </c>
    </row>
    <row r="333" customFormat="false" ht="21.95" hidden="false" customHeight="true" outlineLevel="0" collapsed="false">
      <c r="A333" s="16" t="s">
        <v>668</v>
      </c>
      <c r="B333" s="17" t="s">
        <v>669</v>
      </c>
      <c r="C333" s="18" t="s">
        <v>36</v>
      </c>
      <c r="D333" s="19" t="n">
        <v>6</v>
      </c>
      <c r="E333" s="19" t="n">
        <v>390.39</v>
      </c>
      <c r="F333" s="19" t="n">
        <f aca="false">D333*E333</f>
        <v>2342.34</v>
      </c>
      <c r="G333" s="19"/>
      <c r="H333" s="16" t="s">
        <v>427</v>
      </c>
      <c r="I333" s="16" t="s">
        <v>629</v>
      </c>
    </row>
    <row r="334" customFormat="false" ht="29.85" hidden="false" customHeight="false" outlineLevel="0" collapsed="false">
      <c r="A334" s="16" t="s">
        <v>670</v>
      </c>
      <c r="B334" s="17" t="s">
        <v>671</v>
      </c>
      <c r="C334" s="18" t="s">
        <v>36</v>
      </c>
      <c r="D334" s="19" t="n">
        <v>1</v>
      </c>
      <c r="E334" s="19" t="n">
        <v>1930</v>
      </c>
      <c r="F334" s="19" t="n">
        <f aca="false">D334*E334</f>
        <v>1930</v>
      </c>
      <c r="G334" s="19"/>
      <c r="H334" s="16" t="s">
        <v>427</v>
      </c>
      <c r="I334" s="16" t="s">
        <v>629</v>
      </c>
    </row>
    <row r="335" customFormat="false" ht="21.95" hidden="false" customHeight="true" outlineLevel="0" collapsed="false">
      <c r="A335" s="16" t="s">
        <v>672</v>
      </c>
      <c r="B335" s="17" t="s">
        <v>673</v>
      </c>
      <c r="C335" s="18" t="s">
        <v>36</v>
      </c>
      <c r="D335" s="19" t="n">
        <v>4</v>
      </c>
      <c r="E335" s="19" t="n">
        <v>390.39</v>
      </c>
      <c r="F335" s="19" t="n">
        <f aca="false">D335*E335</f>
        <v>1561.56</v>
      </c>
      <c r="G335" s="19"/>
      <c r="H335" s="16" t="s">
        <v>427</v>
      </c>
      <c r="I335" s="16" t="s">
        <v>629</v>
      </c>
    </row>
    <row r="336" customFormat="false" ht="21.95" hidden="false" customHeight="true" outlineLevel="0" collapsed="false">
      <c r="A336" s="16" t="s">
        <v>674</v>
      </c>
      <c r="B336" s="17" t="s">
        <v>675</v>
      </c>
      <c r="C336" s="18" t="s">
        <v>36</v>
      </c>
      <c r="D336" s="19" t="n">
        <v>139</v>
      </c>
      <c r="E336" s="19" t="n">
        <v>56.8041</v>
      </c>
      <c r="F336" s="19" t="n">
        <f aca="false">D336*E336</f>
        <v>7895.7699</v>
      </c>
      <c r="G336" s="19"/>
      <c r="H336" s="16" t="s">
        <v>21</v>
      </c>
      <c r="I336" s="28" t="s">
        <v>676</v>
      </c>
    </row>
    <row r="337" customFormat="false" ht="21.95" hidden="false" customHeight="true" outlineLevel="0" collapsed="false">
      <c r="A337" s="16"/>
      <c r="B337" s="17"/>
      <c r="C337" s="18"/>
      <c r="D337" s="19"/>
      <c r="E337" s="19"/>
      <c r="F337" s="19"/>
      <c r="G337" s="19"/>
      <c r="H337" s="31"/>
      <c r="I337" s="21"/>
    </row>
    <row r="338" customFormat="false" ht="21.95" hidden="false" customHeight="true" outlineLevel="0" collapsed="false">
      <c r="A338" s="22" t="n">
        <v>21</v>
      </c>
      <c r="B338" s="23" t="s">
        <v>234</v>
      </c>
      <c r="C338" s="18"/>
      <c r="D338" s="19"/>
      <c r="E338" s="19"/>
      <c r="F338" s="19"/>
      <c r="G338" s="24" t="n">
        <f aca="false">SUM(F339:F420)</f>
        <v>142920.306</v>
      </c>
      <c r="H338" s="31"/>
      <c r="I338" s="21"/>
    </row>
    <row r="339" customFormat="false" ht="21.95" hidden="false" customHeight="true" outlineLevel="0" collapsed="false">
      <c r="A339" s="16" t="s">
        <v>677</v>
      </c>
      <c r="B339" s="17" t="s">
        <v>678</v>
      </c>
      <c r="C339" s="18" t="s">
        <v>213</v>
      </c>
      <c r="D339" s="19" t="n">
        <f aca="false">114*3</f>
        <v>342</v>
      </c>
      <c r="E339" s="19" t="n">
        <v>12.5</v>
      </c>
      <c r="F339" s="19" t="n">
        <f aca="false">D339*E339</f>
        <v>4275</v>
      </c>
      <c r="G339" s="24"/>
      <c r="H339" s="16" t="s">
        <v>52</v>
      </c>
      <c r="I339" s="27" t="n">
        <v>91863</v>
      </c>
    </row>
    <row r="340" customFormat="false" ht="21.95" hidden="false" customHeight="true" outlineLevel="0" collapsed="false">
      <c r="A340" s="16" t="s">
        <v>679</v>
      </c>
      <c r="B340" s="17" t="s">
        <v>680</v>
      </c>
      <c r="C340" s="18" t="s">
        <v>213</v>
      </c>
      <c r="D340" s="19" t="n">
        <f aca="false">27*3</f>
        <v>81</v>
      </c>
      <c r="E340" s="19" t="n">
        <v>15.93</v>
      </c>
      <c r="F340" s="19" t="n">
        <f aca="false">D340*E340</f>
        <v>1290.33</v>
      </c>
      <c r="G340" s="24"/>
      <c r="H340" s="16" t="s">
        <v>52</v>
      </c>
      <c r="I340" s="27" t="n">
        <v>91857</v>
      </c>
    </row>
    <row r="341" customFormat="false" ht="21.95" hidden="false" customHeight="true" outlineLevel="0" collapsed="false">
      <c r="A341" s="16" t="s">
        <v>681</v>
      </c>
      <c r="B341" s="17" t="s">
        <v>682</v>
      </c>
      <c r="C341" s="18" t="s">
        <v>213</v>
      </c>
      <c r="D341" s="19" t="n">
        <f aca="false">22*3</f>
        <v>66</v>
      </c>
      <c r="E341" s="19" t="n">
        <v>16.86</v>
      </c>
      <c r="F341" s="19" t="n">
        <f aca="false">D341*E341</f>
        <v>1112.76</v>
      </c>
      <c r="G341" s="24"/>
      <c r="H341" s="16" t="s">
        <v>52</v>
      </c>
      <c r="I341" s="27" t="n">
        <v>93008</v>
      </c>
    </row>
    <row r="342" customFormat="false" ht="21.95" hidden="false" customHeight="true" outlineLevel="0" collapsed="false">
      <c r="A342" s="16" t="s">
        <v>683</v>
      </c>
      <c r="B342" s="17" t="s">
        <v>684</v>
      </c>
      <c r="C342" s="18" t="s">
        <v>213</v>
      </c>
      <c r="D342" s="19" t="n">
        <v>200</v>
      </c>
      <c r="E342" s="19" t="n">
        <v>11.25</v>
      </c>
      <c r="F342" s="19" t="n">
        <f aca="false">D342*E342</f>
        <v>2250</v>
      </c>
      <c r="G342" s="24"/>
      <c r="H342" s="16" t="s">
        <v>52</v>
      </c>
      <c r="I342" s="27" t="n">
        <v>91835</v>
      </c>
    </row>
    <row r="343" customFormat="false" ht="21.95" hidden="false" customHeight="true" outlineLevel="0" collapsed="false">
      <c r="A343" s="16" t="s">
        <v>685</v>
      </c>
      <c r="B343" s="17" t="s">
        <v>686</v>
      </c>
      <c r="C343" s="18" t="s">
        <v>213</v>
      </c>
      <c r="D343" s="19" t="n">
        <v>30</v>
      </c>
      <c r="E343" s="19" t="n">
        <v>15.76</v>
      </c>
      <c r="F343" s="19" t="n">
        <f aca="false">D343*E343</f>
        <v>472.8</v>
      </c>
      <c r="G343" s="24"/>
      <c r="H343" s="16" t="s">
        <v>52</v>
      </c>
      <c r="I343" s="27" t="n">
        <v>91837</v>
      </c>
    </row>
    <row r="344" customFormat="false" ht="21.95" hidden="false" customHeight="true" outlineLevel="0" collapsed="false">
      <c r="A344" s="16" t="s">
        <v>687</v>
      </c>
      <c r="B344" s="17" t="s">
        <v>688</v>
      </c>
      <c r="C344" s="18" t="s">
        <v>213</v>
      </c>
      <c r="D344" s="19" t="n">
        <v>100</v>
      </c>
      <c r="E344" s="19" t="n">
        <v>16.2</v>
      </c>
      <c r="F344" s="19" t="n">
        <f aca="false">D344*E344</f>
        <v>1620</v>
      </c>
      <c r="G344" s="24"/>
      <c r="H344" s="16" t="s">
        <v>52</v>
      </c>
      <c r="I344" s="27" t="n">
        <v>97667</v>
      </c>
    </row>
    <row r="345" customFormat="false" ht="21.95" hidden="false" customHeight="true" outlineLevel="0" collapsed="false">
      <c r="A345" s="16" t="s">
        <v>689</v>
      </c>
      <c r="B345" s="17" t="s">
        <v>690</v>
      </c>
      <c r="C345" s="18" t="s">
        <v>36</v>
      </c>
      <c r="D345" s="19" t="n">
        <v>96</v>
      </c>
      <c r="E345" s="19" t="n">
        <v>11.77</v>
      </c>
      <c r="F345" s="19" t="n">
        <f aca="false">D345*E345</f>
        <v>1129.92</v>
      </c>
      <c r="G345" s="24"/>
      <c r="H345" s="16" t="s">
        <v>52</v>
      </c>
      <c r="I345" s="27" t="n">
        <v>91890</v>
      </c>
    </row>
    <row r="346" customFormat="false" ht="21.95" hidden="false" customHeight="true" outlineLevel="0" collapsed="false">
      <c r="A346" s="16" t="s">
        <v>691</v>
      </c>
      <c r="B346" s="17" t="s">
        <v>692</v>
      </c>
      <c r="C346" s="18" t="s">
        <v>36</v>
      </c>
      <c r="D346" s="19" t="n">
        <v>22</v>
      </c>
      <c r="E346" s="19" t="n">
        <v>15.9</v>
      </c>
      <c r="F346" s="19" t="n">
        <f aca="false">D346*E346</f>
        <v>349.8</v>
      </c>
      <c r="G346" s="24"/>
      <c r="H346" s="16" t="s">
        <v>52</v>
      </c>
      <c r="I346" s="27" t="n">
        <v>91893</v>
      </c>
    </row>
    <row r="347" customFormat="false" ht="21.95" hidden="false" customHeight="true" outlineLevel="0" collapsed="false">
      <c r="A347" s="16" t="s">
        <v>693</v>
      </c>
      <c r="B347" s="17" t="s">
        <v>694</v>
      </c>
      <c r="C347" s="18" t="s">
        <v>36</v>
      </c>
      <c r="D347" s="19" t="n">
        <v>8</v>
      </c>
      <c r="E347" s="19" t="n">
        <v>21.54</v>
      </c>
      <c r="F347" s="19" t="n">
        <f aca="false">D347*E347</f>
        <v>172.32</v>
      </c>
      <c r="G347" s="24"/>
      <c r="H347" s="16" t="s">
        <v>52</v>
      </c>
      <c r="I347" s="27" t="n">
        <v>91898</v>
      </c>
    </row>
    <row r="348" customFormat="false" ht="21.95" hidden="false" customHeight="true" outlineLevel="0" collapsed="false">
      <c r="A348" s="16" t="s">
        <v>695</v>
      </c>
      <c r="B348" s="17" t="s">
        <v>696</v>
      </c>
      <c r="C348" s="18" t="s">
        <v>36</v>
      </c>
      <c r="D348" s="19" t="n">
        <v>300</v>
      </c>
      <c r="E348" s="19" t="n">
        <v>8.89</v>
      </c>
      <c r="F348" s="19" t="n">
        <f aca="false">D348*E348</f>
        <v>2667</v>
      </c>
      <c r="G348" s="24"/>
      <c r="H348" s="16" t="s">
        <v>52</v>
      </c>
      <c r="I348" s="27" t="n">
        <v>91879</v>
      </c>
    </row>
    <row r="349" customFormat="false" ht="21.95" hidden="false" customHeight="true" outlineLevel="0" collapsed="false">
      <c r="A349" s="16" t="s">
        <v>697</v>
      </c>
      <c r="B349" s="17" t="s">
        <v>698</v>
      </c>
      <c r="C349" s="18" t="s">
        <v>36</v>
      </c>
      <c r="D349" s="19" t="n">
        <v>70</v>
      </c>
      <c r="E349" s="19" t="n">
        <v>11.22</v>
      </c>
      <c r="F349" s="19" t="n">
        <f aca="false">D349*E349</f>
        <v>785.4</v>
      </c>
      <c r="G349" s="24"/>
      <c r="H349" s="16" t="s">
        <v>52</v>
      </c>
      <c r="I349" s="27" t="n">
        <v>91880</v>
      </c>
    </row>
    <row r="350" customFormat="false" ht="21.95" hidden="false" customHeight="true" outlineLevel="0" collapsed="false">
      <c r="A350" s="16" t="s">
        <v>699</v>
      </c>
      <c r="B350" s="17" t="s">
        <v>700</v>
      </c>
      <c r="C350" s="18" t="s">
        <v>36</v>
      </c>
      <c r="D350" s="19" t="n">
        <v>66</v>
      </c>
      <c r="E350" s="19" t="n">
        <v>14.39</v>
      </c>
      <c r="F350" s="19" t="n">
        <f aca="false">D350*E350</f>
        <v>949.74</v>
      </c>
      <c r="G350" s="24"/>
      <c r="H350" s="16" t="s">
        <v>52</v>
      </c>
      <c r="I350" s="27" t="n">
        <v>91886</v>
      </c>
    </row>
    <row r="351" customFormat="false" ht="21.95" hidden="false" customHeight="true" outlineLevel="0" collapsed="false">
      <c r="A351" s="16" t="s">
        <v>701</v>
      </c>
      <c r="B351" s="17" t="s">
        <v>702</v>
      </c>
      <c r="C351" s="18" t="s">
        <v>36</v>
      </c>
      <c r="D351" s="19" t="n">
        <f aca="false">55+97</f>
        <v>152</v>
      </c>
      <c r="E351" s="19" t="n">
        <v>32.67</v>
      </c>
      <c r="F351" s="19" t="n">
        <f aca="false">D351*E351</f>
        <v>4965.84</v>
      </c>
      <c r="G351" s="24"/>
      <c r="H351" s="16" t="s">
        <v>52</v>
      </c>
      <c r="I351" s="27" t="n">
        <v>91939</v>
      </c>
    </row>
    <row r="352" customFormat="false" ht="21.95" hidden="false" customHeight="true" outlineLevel="0" collapsed="false">
      <c r="A352" s="16" t="s">
        <v>703</v>
      </c>
      <c r="B352" s="17" t="s">
        <v>704</v>
      </c>
      <c r="C352" s="18" t="s">
        <v>36</v>
      </c>
      <c r="D352" s="19" t="n">
        <f aca="false">83+83</f>
        <v>166</v>
      </c>
      <c r="E352" s="19" t="n">
        <v>39.45</v>
      </c>
      <c r="F352" s="19" t="n">
        <f aca="false">D352*E352</f>
        <v>6548.7</v>
      </c>
      <c r="G352" s="24"/>
      <c r="H352" s="16" t="s">
        <v>52</v>
      </c>
      <c r="I352" s="27" t="n">
        <v>91942</v>
      </c>
    </row>
    <row r="353" customFormat="false" ht="21.95" hidden="false" customHeight="true" outlineLevel="0" collapsed="false">
      <c r="A353" s="16" t="s">
        <v>705</v>
      </c>
      <c r="B353" s="17" t="s">
        <v>706</v>
      </c>
      <c r="C353" s="18" t="s">
        <v>36</v>
      </c>
      <c r="D353" s="19" t="n">
        <v>8</v>
      </c>
      <c r="E353" s="19" t="n">
        <v>131.24</v>
      </c>
      <c r="F353" s="19" t="n">
        <f aca="false">D353*E353</f>
        <v>1049.92</v>
      </c>
      <c r="G353" s="24"/>
      <c r="H353" s="16" t="s">
        <v>52</v>
      </c>
      <c r="I353" s="27" t="n">
        <v>100560</v>
      </c>
    </row>
    <row r="354" customFormat="false" ht="21.95" hidden="false" customHeight="true" outlineLevel="0" collapsed="false">
      <c r="A354" s="16" t="s">
        <v>707</v>
      </c>
      <c r="B354" s="17" t="s">
        <v>708</v>
      </c>
      <c r="C354" s="18" t="s">
        <v>36</v>
      </c>
      <c r="D354" s="19" t="n">
        <v>6</v>
      </c>
      <c r="E354" s="19" t="n">
        <v>63.77</v>
      </c>
      <c r="F354" s="19" t="n">
        <f aca="false">D354*E354</f>
        <v>382.62</v>
      </c>
      <c r="G354" s="24"/>
      <c r="H354" s="16" t="s">
        <v>77</v>
      </c>
      <c r="I354" s="27" t="n">
        <v>78032</v>
      </c>
    </row>
    <row r="355" customFormat="false" ht="21.95" hidden="false" customHeight="true" outlineLevel="0" collapsed="false">
      <c r="A355" s="16" t="s">
        <v>709</v>
      </c>
      <c r="B355" s="17" t="s">
        <v>710</v>
      </c>
      <c r="C355" s="18" t="s">
        <v>36</v>
      </c>
      <c r="D355" s="19" t="n">
        <v>1</v>
      </c>
      <c r="E355" s="19" t="n">
        <v>63.77</v>
      </c>
      <c r="F355" s="19" t="n">
        <f aca="false">D355*E355</f>
        <v>63.77</v>
      </c>
      <c r="G355" s="24"/>
      <c r="H355" s="16" t="s">
        <v>77</v>
      </c>
      <c r="I355" s="27" t="n">
        <v>78032</v>
      </c>
    </row>
    <row r="356" customFormat="false" ht="21.95" hidden="false" customHeight="true" outlineLevel="0" collapsed="false">
      <c r="A356" s="16" t="s">
        <v>711</v>
      </c>
      <c r="B356" s="17" t="s">
        <v>712</v>
      </c>
      <c r="C356" s="18" t="s">
        <v>36</v>
      </c>
      <c r="D356" s="19" t="n">
        <v>14</v>
      </c>
      <c r="E356" s="19" t="n">
        <v>348.31</v>
      </c>
      <c r="F356" s="19" t="n">
        <f aca="false">D356*E356</f>
        <v>4876.34</v>
      </c>
      <c r="G356" s="24"/>
      <c r="H356" s="16" t="s">
        <v>52</v>
      </c>
      <c r="I356" s="27" t="n">
        <v>97883</v>
      </c>
    </row>
    <row r="357" customFormat="false" ht="21.95" hidden="false" customHeight="true" outlineLevel="0" collapsed="false">
      <c r="A357" s="16" t="s">
        <v>713</v>
      </c>
      <c r="B357" s="17" t="s">
        <v>714</v>
      </c>
      <c r="C357" s="18" t="s">
        <v>36</v>
      </c>
      <c r="D357" s="19" t="n">
        <v>1</v>
      </c>
      <c r="E357" s="19" t="n">
        <v>348.31</v>
      </c>
      <c r="F357" s="19" t="n">
        <f aca="false">D357*E357</f>
        <v>348.31</v>
      </c>
      <c r="G357" s="24"/>
      <c r="H357" s="16" t="s">
        <v>52</v>
      </c>
      <c r="I357" s="27" t="n">
        <v>97883</v>
      </c>
    </row>
    <row r="358" customFormat="false" ht="21.95" hidden="false" customHeight="true" outlineLevel="0" collapsed="false">
      <c r="A358" s="16" t="s">
        <v>715</v>
      </c>
      <c r="B358" s="17" t="s">
        <v>716</v>
      </c>
      <c r="C358" s="18" t="s">
        <v>36</v>
      </c>
      <c r="D358" s="19" t="n">
        <v>3</v>
      </c>
      <c r="E358" s="19" t="n">
        <v>63.77</v>
      </c>
      <c r="F358" s="19" t="n">
        <f aca="false">D358*E358</f>
        <v>191.31</v>
      </c>
      <c r="G358" s="24"/>
      <c r="H358" s="16" t="s">
        <v>77</v>
      </c>
      <c r="I358" s="27" t="n">
        <v>78032</v>
      </c>
    </row>
    <row r="359" customFormat="false" ht="21.95" hidden="false" customHeight="true" outlineLevel="0" collapsed="false">
      <c r="A359" s="16" t="s">
        <v>717</v>
      </c>
      <c r="B359" s="17" t="s">
        <v>718</v>
      </c>
      <c r="C359" s="18" t="s">
        <v>213</v>
      </c>
      <c r="D359" s="19" t="n">
        <f aca="false">3*2.4</f>
        <v>7.2</v>
      </c>
      <c r="E359" s="19" t="n">
        <v>51.83</v>
      </c>
      <c r="F359" s="19" t="n">
        <f aca="false">D359*E359</f>
        <v>373.176</v>
      </c>
      <c r="G359" s="24"/>
      <c r="H359" s="16" t="s">
        <v>77</v>
      </c>
      <c r="I359" s="27" t="n">
        <v>40322</v>
      </c>
    </row>
    <row r="360" customFormat="false" ht="21.95" hidden="false" customHeight="true" outlineLevel="0" collapsed="false">
      <c r="A360" s="16" t="s">
        <v>719</v>
      </c>
      <c r="B360" s="17" t="s">
        <v>720</v>
      </c>
      <c r="C360" s="18" t="s">
        <v>36</v>
      </c>
      <c r="D360" s="19" t="n">
        <v>1</v>
      </c>
      <c r="E360" s="19" t="n">
        <v>65.92</v>
      </c>
      <c r="F360" s="19" t="n">
        <f aca="false">D360*E360</f>
        <v>65.92</v>
      </c>
      <c r="G360" s="24"/>
      <c r="H360" s="16" t="s">
        <v>77</v>
      </c>
      <c r="I360" s="27" t="n">
        <v>78400</v>
      </c>
    </row>
    <row r="361" customFormat="false" ht="21.95" hidden="false" customHeight="true" outlineLevel="0" collapsed="false">
      <c r="A361" s="16" t="s">
        <v>721</v>
      </c>
      <c r="B361" s="17" t="s">
        <v>722</v>
      </c>
      <c r="C361" s="18" t="s">
        <v>36</v>
      </c>
      <c r="D361" s="19" t="n">
        <v>3</v>
      </c>
      <c r="E361" s="19" t="n">
        <v>159.55</v>
      </c>
      <c r="F361" s="19" t="n">
        <f aca="false">D361*E361</f>
        <v>478.65</v>
      </c>
      <c r="G361" s="24"/>
      <c r="H361" s="16" t="s">
        <v>77</v>
      </c>
      <c r="I361" s="27" t="n">
        <v>78600</v>
      </c>
    </row>
    <row r="362" customFormat="false" ht="21.95" hidden="false" customHeight="true" outlineLevel="0" collapsed="false">
      <c r="A362" s="16" t="s">
        <v>723</v>
      </c>
      <c r="B362" s="17" t="s">
        <v>724</v>
      </c>
      <c r="C362" s="18" t="s">
        <v>36</v>
      </c>
      <c r="D362" s="19" t="n">
        <v>15</v>
      </c>
      <c r="E362" s="19" t="n">
        <v>19.82</v>
      </c>
      <c r="F362" s="19" t="n">
        <f aca="false">D362*E362</f>
        <v>297.3</v>
      </c>
      <c r="G362" s="24"/>
      <c r="H362" s="16" t="s">
        <v>52</v>
      </c>
      <c r="I362" s="27" t="n">
        <v>91952</v>
      </c>
    </row>
    <row r="363" customFormat="false" ht="21.95" hidden="false" customHeight="true" outlineLevel="0" collapsed="false">
      <c r="A363" s="16" t="s">
        <v>725</v>
      </c>
      <c r="B363" s="17" t="s">
        <v>726</v>
      </c>
      <c r="C363" s="18" t="s">
        <v>36</v>
      </c>
      <c r="D363" s="19" t="n">
        <v>2</v>
      </c>
      <c r="E363" s="19" t="n">
        <v>26.69</v>
      </c>
      <c r="F363" s="19" t="n">
        <f aca="false">D363*E363</f>
        <v>53.38</v>
      </c>
      <c r="G363" s="24"/>
      <c r="H363" s="16" t="s">
        <v>52</v>
      </c>
      <c r="I363" s="27" t="n">
        <v>91954</v>
      </c>
    </row>
    <row r="364" customFormat="false" ht="21.95" hidden="false" customHeight="true" outlineLevel="0" collapsed="false">
      <c r="A364" s="16" t="s">
        <v>727</v>
      </c>
      <c r="B364" s="17" t="s">
        <v>728</v>
      </c>
      <c r="C364" s="18" t="s">
        <v>36</v>
      </c>
      <c r="D364" s="19" t="n">
        <v>3</v>
      </c>
      <c r="E364" s="19" t="n">
        <v>42.99</v>
      </c>
      <c r="F364" s="19" t="n">
        <f aca="false">D364*E364</f>
        <v>128.97</v>
      </c>
      <c r="G364" s="24"/>
      <c r="H364" s="16" t="s">
        <v>52</v>
      </c>
      <c r="I364" s="27" t="n">
        <v>91956</v>
      </c>
    </row>
    <row r="365" customFormat="false" ht="21.95" hidden="false" customHeight="true" outlineLevel="0" collapsed="false">
      <c r="A365" s="16" t="s">
        <v>729</v>
      </c>
      <c r="B365" s="17" t="s">
        <v>730</v>
      </c>
      <c r="C365" s="18" t="s">
        <v>36</v>
      </c>
      <c r="D365" s="19" t="n">
        <v>59</v>
      </c>
      <c r="E365" s="19" t="n">
        <v>36.43</v>
      </c>
      <c r="F365" s="19" t="n">
        <f aca="false">D365*E365</f>
        <v>2149.37</v>
      </c>
      <c r="G365" s="24"/>
      <c r="H365" s="16" t="s">
        <v>52</v>
      </c>
      <c r="I365" s="27" t="n">
        <v>91990</v>
      </c>
    </row>
    <row r="366" customFormat="false" ht="21.95" hidden="false" customHeight="true" outlineLevel="0" collapsed="false">
      <c r="A366" s="16" t="s">
        <v>731</v>
      </c>
      <c r="B366" s="17" t="s">
        <v>732</v>
      </c>
      <c r="C366" s="18" t="s">
        <v>36</v>
      </c>
      <c r="D366" s="19" t="n">
        <v>12</v>
      </c>
      <c r="E366" s="19" t="n">
        <v>38.6</v>
      </c>
      <c r="F366" s="19" t="n">
        <f aca="false">D366*E366</f>
        <v>463.2</v>
      </c>
      <c r="G366" s="24"/>
      <c r="H366" s="16" t="s">
        <v>52</v>
      </c>
      <c r="I366" s="27" t="n">
        <v>91991</v>
      </c>
    </row>
    <row r="367" customFormat="false" ht="21.95" hidden="false" customHeight="true" outlineLevel="0" collapsed="false">
      <c r="A367" s="16" t="s">
        <v>733</v>
      </c>
      <c r="B367" s="17" t="s">
        <v>734</v>
      </c>
      <c r="C367" s="18" t="s">
        <v>36</v>
      </c>
      <c r="D367" s="19" t="n">
        <v>11</v>
      </c>
      <c r="E367" s="19" t="n">
        <v>36.43</v>
      </c>
      <c r="F367" s="19" t="n">
        <f aca="false">D367*E367</f>
        <v>400.73</v>
      </c>
      <c r="G367" s="24"/>
      <c r="H367" s="16" t="s">
        <v>52</v>
      </c>
      <c r="I367" s="27" t="n">
        <v>91990</v>
      </c>
    </row>
    <row r="368" customFormat="false" ht="21.95" hidden="false" customHeight="true" outlineLevel="0" collapsed="false">
      <c r="A368" s="16" t="s">
        <v>735</v>
      </c>
      <c r="B368" s="17" t="s">
        <v>736</v>
      </c>
      <c r="C368" s="18" t="s">
        <v>36</v>
      </c>
      <c r="D368" s="19" t="n">
        <v>1</v>
      </c>
      <c r="E368" s="19" t="n">
        <v>21.35</v>
      </c>
      <c r="F368" s="19" t="n">
        <f aca="false">D368*E368</f>
        <v>21.35</v>
      </c>
      <c r="G368" s="24"/>
      <c r="H368" s="16" t="s">
        <v>52</v>
      </c>
      <c r="I368" s="27" t="n">
        <v>91998</v>
      </c>
    </row>
    <row r="369" customFormat="false" ht="21.95" hidden="false" customHeight="true" outlineLevel="0" collapsed="false">
      <c r="A369" s="16" t="s">
        <v>737</v>
      </c>
      <c r="B369" s="17" t="s">
        <v>738</v>
      </c>
      <c r="C369" s="18" t="s">
        <v>36</v>
      </c>
      <c r="D369" s="19" t="n">
        <v>1</v>
      </c>
      <c r="E369" s="19" t="n">
        <v>23.52</v>
      </c>
      <c r="F369" s="19" t="n">
        <f aca="false">D369*E369</f>
        <v>23.52</v>
      </c>
      <c r="G369" s="24"/>
      <c r="H369" s="16" t="s">
        <v>52</v>
      </c>
      <c r="I369" s="27" t="n">
        <v>91999</v>
      </c>
    </row>
    <row r="370" customFormat="false" ht="21.95" hidden="false" customHeight="true" outlineLevel="0" collapsed="false">
      <c r="A370" s="16" t="s">
        <v>739</v>
      </c>
      <c r="B370" s="17" t="s">
        <v>740</v>
      </c>
      <c r="C370" s="18" t="s">
        <v>36</v>
      </c>
      <c r="D370" s="19" t="n">
        <v>20</v>
      </c>
      <c r="E370" s="19" t="n">
        <v>8.32</v>
      </c>
      <c r="F370" s="19" t="n">
        <f aca="false">D370*E370</f>
        <v>166.4</v>
      </c>
      <c r="G370" s="24"/>
      <c r="H370" s="16" t="s">
        <v>52</v>
      </c>
      <c r="I370" s="27" t="n">
        <v>91946</v>
      </c>
    </row>
    <row r="371" customFormat="false" ht="21.95" hidden="false" customHeight="true" outlineLevel="0" collapsed="false">
      <c r="A371" s="16" t="s">
        <v>741</v>
      </c>
      <c r="B371" s="17" t="s">
        <v>742</v>
      </c>
      <c r="C371" s="18" t="s">
        <v>36</v>
      </c>
      <c r="D371" s="19" t="n">
        <v>1</v>
      </c>
      <c r="E371" s="19" t="n">
        <v>10.17</v>
      </c>
      <c r="F371" s="19" t="n">
        <f aca="false">D371*E371</f>
        <v>10.17</v>
      </c>
      <c r="G371" s="24"/>
      <c r="H371" s="16" t="s">
        <v>52</v>
      </c>
      <c r="I371" s="27" t="n">
        <v>91945</v>
      </c>
    </row>
    <row r="372" customFormat="false" ht="21.95" hidden="false" customHeight="true" outlineLevel="0" collapsed="false">
      <c r="A372" s="16" t="s">
        <v>743</v>
      </c>
      <c r="B372" s="17" t="s">
        <v>744</v>
      </c>
      <c r="C372" s="18" t="s">
        <v>36</v>
      </c>
      <c r="D372" s="19" t="n">
        <v>35</v>
      </c>
      <c r="E372" s="19" t="n">
        <v>15.2</v>
      </c>
      <c r="F372" s="19" t="n">
        <f aca="false">D372*E372</f>
        <v>532</v>
      </c>
      <c r="G372" s="24"/>
      <c r="H372" s="16" t="s">
        <v>52</v>
      </c>
      <c r="I372" s="27" t="n">
        <v>91949</v>
      </c>
    </row>
    <row r="373" customFormat="false" ht="21.95" hidden="false" customHeight="true" outlineLevel="0" collapsed="false">
      <c r="A373" s="16" t="s">
        <v>745</v>
      </c>
      <c r="B373" s="17" t="s">
        <v>746</v>
      </c>
      <c r="C373" s="18" t="s">
        <v>36</v>
      </c>
      <c r="D373" s="19" t="n">
        <v>3</v>
      </c>
      <c r="E373" s="19" t="n">
        <v>19.82</v>
      </c>
      <c r="F373" s="19" t="n">
        <f aca="false">D373*E373</f>
        <v>59.46</v>
      </c>
      <c r="G373" s="24"/>
      <c r="H373" s="16" t="s">
        <v>52</v>
      </c>
      <c r="I373" s="27" t="n">
        <v>91952</v>
      </c>
    </row>
    <row r="374" customFormat="false" ht="21.95" hidden="false" customHeight="true" outlineLevel="0" collapsed="false">
      <c r="A374" s="16" t="s">
        <v>747</v>
      </c>
      <c r="B374" s="17" t="s">
        <v>748</v>
      </c>
      <c r="C374" s="18" t="s">
        <v>36</v>
      </c>
      <c r="D374" s="19" t="n">
        <v>34</v>
      </c>
      <c r="E374" s="19" t="n">
        <v>7.18</v>
      </c>
      <c r="F374" s="19" t="n">
        <f aca="false">D374*E374</f>
        <v>244.12</v>
      </c>
      <c r="G374" s="24"/>
      <c r="H374" s="16" t="s">
        <v>52</v>
      </c>
      <c r="I374" s="27" t="n">
        <v>91947</v>
      </c>
    </row>
    <row r="375" customFormat="false" ht="21.95" hidden="false" customHeight="true" outlineLevel="0" collapsed="false">
      <c r="A375" s="16" t="s">
        <v>749</v>
      </c>
      <c r="B375" s="17" t="s">
        <v>750</v>
      </c>
      <c r="C375" s="18" t="s">
        <v>36</v>
      </c>
      <c r="D375" s="19" t="n">
        <v>21</v>
      </c>
      <c r="E375" s="19" t="n">
        <v>10.17</v>
      </c>
      <c r="F375" s="19" t="n">
        <f aca="false">D375*E375</f>
        <v>213.57</v>
      </c>
      <c r="G375" s="24"/>
      <c r="H375" s="16" t="s">
        <v>52</v>
      </c>
      <c r="I375" s="27" t="n">
        <v>91945</v>
      </c>
    </row>
    <row r="376" customFormat="false" ht="21.95" hidden="false" customHeight="true" outlineLevel="0" collapsed="false">
      <c r="A376" s="16" t="s">
        <v>751</v>
      </c>
      <c r="B376" s="17" t="s">
        <v>752</v>
      </c>
      <c r="C376" s="18" t="s">
        <v>36</v>
      </c>
      <c r="D376" s="19" t="n">
        <v>72</v>
      </c>
      <c r="E376" s="19" t="n">
        <v>15.2</v>
      </c>
      <c r="F376" s="19" t="n">
        <f aca="false">D376*E376</f>
        <v>1094.4</v>
      </c>
      <c r="G376" s="24"/>
      <c r="H376" s="16" t="s">
        <v>52</v>
      </c>
      <c r="I376" s="27" t="n">
        <v>91949</v>
      </c>
    </row>
    <row r="377" customFormat="false" ht="21.95" hidden="false" customHeight="true" outlineLevel="0" collapsed="false">
      <c r="A377" s="16" t="s">
        <v>753</v>
      </c>
      <c r="B377" s="17" t="s">
        <v>754</v>
      </c>
      <c r="C377" s="18" t="s">
        <v>36</v>
      </c>
      <c r="D377" s="19" t="n">
        <v>6</v>
      </c>
      <c r="E377" s="19" t="n">
        <v>12</v>
      </c>
      <c r="F377" s="19" t="n">
        <f aca="false">D377*E377</f>
        <v>72</v>
      </c>
      <c r="G377" s="24"/>
      <c r="H377" s="16" t="s">
        <v>52</v>
      </c>
      <c r="I377" s="27" t="n">
        <v>93654</v>
      </c>
    </row>
    <row r="378" customFormat="false" ht="21.95" hidden="false" customHeight="true" outlineLevel="0" collapsed="false">
      <c r="A378" s="16" t="s">
        <v>755</v>
      </c>
      <c r="B378" s="17" t="s">
        <v>756</v>
      </c>
      <c r="C378" s="18" t="s">
        <v>36</v>
      </c>
      <c r="D378" s="19" t="n">
        <v>10</v>
      </c>
      <c r="E378" s="19" t="n">
        <v>13.39</v>
      </c>
      <c r="F378" s="19" t="n">
        <f aca="false">D378*E378</f>
        <v>133.9</v>
      </c>
      <c r="G378" s="24"/>
      <c r="H378" s="16" t="s">
        <v>52</v>
      </c>
      <c r="I378" s="27" t="n">
        <v>93656</v>
      </c>
    </row>
    <row r="379" customFormat="false" ht="21.95" hidden="false" customHeight="true" outlineLevel="0" collapsed="false">
      <c r="A379" s="16" t="s">
        <v>757</v>
      </c>
      <c r="B379" s="17" t="s">
        <v>758</v>
      </c>
      <c r="C379" s="18" t="s">
        <v>36</v>
      </c>
      <c r="D379" s="19" t="n">
        <v>6</v>
      </c>
      <c r="E379" s="19" t="n">
        <v>54.75</v>
      </c>
      <c r="F379" s="19" t="n">
        <f aca="false">D379*E379</f>
        <v>328.5</v>
      </c>
      <c r="G379" s="24"/>
      <c r="H379" s="16" t="s">
        <v>52</v>
      </c>
      <c r="I379" s="27" t="n">
        <v>93661</v>
      </c>
    </row>
    <row r="380" customFormat="false" ht="21.95" hidden="false" customHeight="true" outlineLevel="0" collapsed="false">
      <c r="A380" s="16" t="s">
        <v>759</v>
      </c>
      <c r="B380" s="17" t="s">
        <v>760</v>
      </c>
      <c r="C380" s="18" t="s">
        <v>36</v>
      </c>
      <c r="D380" s="19" t="n">
        <v>6</v>
      </c>
      <c r="E380" s="19" t="n">
        <v>57.52</v>
      </c>
      <c r="F380" s="19" t="n">
        <f aca="false">D380*E380</f>
        <v>345.12</v>
      </c>
      <c r="G380" s="24"/>
      <c r="H380" s="16" t="s">
        <v>52</v>
      </c>
      <c r="I380" s="27" t="n">
        <v>93663</v>
      </c>
    </row>
    <row r="381" customFormat="false" ht="21.95" hidden="false" customHeight="true" outlineLevel="0" collapsed="false">
      <c r="A381" s="16" t="s">
        <v>761</v>
      </c>
      <c r="B381" s="17" t="s">
        <v>762</v>
      </c>
      <c r="C381" s="18" t="s">
        <v>36</v>
      </c>
      <c r="D381" s="19" t="n">
        <v>1</v>
      </c>
      <c r="E381" s="19" t="n">
        <v>60.92</v>
      </c>
      <c r="F381" s="19" t="n">
        <f aca="false">D381*E381</f>
        <v>60.92</v>
      </c>
      <c r="G381" s="24"/>
      <c r="H381" s="16" t="s">
        <v>52</v>
      </c>
      <c r="I381" s="27" t="n">
        <v>93664</v>
      </c>
    </row>
    <row r="382" customFormat="false" ht="21.95" hidden="false" customHeight="true" outlineLevel="0" collapsed="false">
      <c r="A382" s="16" t="s">
        <v>763</v>
      </c>
      <c r="B382" s="17" t="s">
        <v>764</v>
      </c>
      <c r="C382" s="18" t="s">
        <v>36</v>
      </c>
      <c r="D382" s="19" t="n">
        <v>3</v>
      </c>
      <c r="E382" s="19" t="n">
        <v>78.42</v>
      </c>
      <c r="F382" s="19" t="n">
        <f aca="false">D382*E382</f>
        <v>235.26</v>
      </c>
      <c r="G382" s="24"/>
      <c r="H382" s="16" t="s">
        <v>52</v>
      </c>
      <c r="I382" s="27" t="n">
        <v>93671</v>
      </c>
    </row>
    <row r="383" customFormat="false" ht="21.95" hidden="false" customHeight="true" outlineLevel="0" collapsed="false">
      <c r="A383" s="16" t="s">
        <v>765</v>
      </c>
      <c r="B383" s="17" t="s">
        <v>766</v>
      </c>
      <c r="C383" s="18" t="s">
        <v>36</v>
      </c>
      <c r="D383" s="19" t="n">
        <v>3</v>
      </c>
      <c r="E383" s="19" t="n">
        <v>154.59</v>
      </c>
      <c r="F383" s="19" t="n">
        <f aca="false">D383*E383</f>
        <v>463.77</v>
      </c>
      <c r="G383" s="24"/>
      <c r="H383" s="16" t="s">
        <v>52</v>
      </c>
      <c r="I383" s="27" t="n">
        <v>101894</v>
      </c>
    </row>
    <row r="384" customFormat="false" ht="21.95" hidden="false" customHeight="true" outlineLevel="0" collapsed="false">
      <c r="A384" s="16" t="s">
        <v>767</v>
      </c>
      <c r="B384" s="17" t="s">
        <v>768</v>
      </c>
      <c r="C384" s="18" t="s">
        <v>36</v>
      </c>
      <c r="D384" s="19" t="n">
        <v>2</v>
      </c>
      <c r="E384" s="19" t="n">
        <v>408.61</v>
      </c>
      <c r="F384" s="19" t="n">
        <f aca="false">D384*E384</f>
        <v>817.22</v>
      </c>
      <c r="G384" s="24"/>
      <c r="H384" s="16" t="s">
        <v>52</v>
      </c>
      <c r="I384" s="27" t="n">
        <v>101895</v>
      </c>
    </row>
    <row r="385" customFormat="false" ht="21.95" hidden="false" customHeight="true" outlineLevel="0" collapsed="false">
      <c r="A385" s="16" t="s">
        <v>769</v>
      </c>
      <c r="B385" s="17" t="s">
        <v>770</v>
      </c>
      <c r="C385" s="18" t="s">
        <v>36</v>
      </c>
      <c r="D385" s="19" t="n">
        <v>1</v>
      </c>
      <c r="E385" s="19" t="n">
        <v>223.29</v>
      </c>
      <c r="F385" s="19" t="n">
        <f aca="false">D385*E385</f>
        <v>223.29</v>
      </c>
      <c r="G385" s="24"/>
      <c r="H385" s="16" t="s">
        <v>77</v>
      </c>
      <c r="I385" s="27" t="n">
        <v>61610</v>
      </c>
    </row>
    <row r="386" customFormat="false" ht="21.95" hidden="false" customHeight="true" outlineLevel="0" collapsed="false">
      <c r="A386" s="16" t="s">
        <v>771</v>
      </c>
      <c r="B386" s="17" t="s">
        <v>772</v>
      </c>
      <c r="C386" s="18" t="s">
        <v>36</v>
      </c>
      <c r="D386" s="19" t="n">
        <v>3</v>
      </c>
      <c r="E386" s="19" t="n">
        <v>200.2</v>
      </c>
      <c r="F386" s="19" t="n">
        <f aca="false">D386*E386</f>
        <v>600.6</v>
      </c>
      <c r="G386" s="24"/>
      <c r="H386" s="16" t="s">
        <v>77</v>
      </c>
      <c r="I386" s="27" t="n">
        <v>63564</v>
      </c>
    </row>
    <row r="387" customFormat="false" ht="21.95" hidden="false" customHeight="true" outlineLevel="0" collapsed="false">
      <c r="A387" s="16" t="s">
        <v>773</v>
      </c>
      <c r="B387" s="17" t="s">
        <v>774</v>
      </c>
      <c r="C387" s="18" t="s">
        <v>36</v>
      </c>
      <c r="D387" s="19" t="n">
        <v>1</v>
      </c>
      <c r="E387" s="19" t="n">
        <v>1422.12</v>
      </c>
      <c r="F387" s="19" t="n">
        <f aca="false">D387*E387</f>
        <v>1422.12</v>
      </c>
      <c r="G387" s="24"/>
      <c r="H387" s="16" t="s">
        <v>77</v>
      </c>
      <c r="I387" s="27" t="n">
        <v>64618</v>
      </c>
    </row>
    <row r="388" customFormat="false" ht="21.95" hidden="false" customHeight="true" outlineLevel="0" collapsed="false">
      <c r="A388" s="16" t="s">
        <v>775</v>
      </c>
      <c r="B388" s="17" t="s">
        <v>776</v>
      </c>
      <c r="C388" s="18" t="s">
        <v>36</v>
      </c>
      <c r="D388" s="19" t="n">
        <v>1</v>
      </c>
      <c r="E388" s="19" t="n">
        <v>676.97</v>
      </c>
      <c r="F388" s="19" t="n">
        <f aca="false">D388*E388</f>
        <v>676.97</v>
      </c>
      <c r="G388" s="24"/>
      <c r="H388" s="16" t="s">
        <v>52</v>
      </c>
      <c r="I388" s="27" t="n">
        <v>101878</v>
      </c>
    </row>
    <row r="389" customFormat="false" ht="21.95" hidden="false" customHeight="true" outlineLevel="0" collapsed="false">
      <c r="A389" s="16" t="s">
        <v>777</v>
      </c>
      <c r="B389" s="17" t="s">
        <v>778</v>
      </c>
      <c r="C389" s="18" t="s">
        <v>36</v>
      </c>
      <c r="D389" s="19" t="n">
        <v>1</v>
      </c>
      <c r="E389" s="19" t="n">
        <v>709.01</v>
      </c>
      <c r="F389" s="19" t="n">
        <f aca="false">D389*E389</f>
        <v>709.01</v>
      </c>
      <c r="G389" s="24"/>
      <c r="H389" s="16" t="s">
        <v>52</v>
      </c>
      <c r="I389" s="27" t="n">
        <v>101879</v>
      </c>
    </row>
    <row r="390" customFormat="false" ht="21.95" hidden="false" customHeight="true" outlineLevel="0" collapsed="false">
      <c r="A390" s="16" t="s">
        <v>779</v>
      </c>
      <c r="B390" s="17" t="s">
        <v>780</v>
      </c>
      <c r="C390" s="18" t="s">
        <v>36</v>
      </c>
      <c r="D390" s="19" t="n">
        <v>1</v>
      </c>
      <c r="E390" s="19" t="n">
        <v>1174.53</v>
      </c>
      <c r="F390" s="19" t="n">
        <f aca="false">D390*E390</f>
        <v>1174.53</v>
      </c>
      <c r="G390" s="24"/>
      <c r="H390" s="16" t="s">
        <v>52</v>
      </c>
      <c r="I390" s="27" t="n">
        <v>101881</v>
      </c>
    </row>
    <row r="391" customFormat="false" ht="21.95" hidden="false" customHeight="true" outlineLevel="0" collapsed="false">
      <c r="A391" s="16" t="s">
        <v>781</v>
      </c>
      <c r="B391" s="17" t="s">
        <v>782</v>
      </c>
      <c r="C391" s="18" t="s">
        <v>36</v>
      </c>
      <c r="D391" s="19" t="n">
        <v>1</v>
      </c>
      <c r="E391" s="19" t="n">
        <v>569.58</v>
      </c>
      <c r="F391" s="19" t="n">
        <f aca="false">D391*E391</f>
        <v>569.58</v>
      </c>
      <c r="G391" s="24"/>
      <c r="H391" s="16" t="s">
        <v>77</v>
      </c>
      <c r="I391" s="27" t="n">
        <v>78030</v>
      </c>
    </row>
    <row r="392" customFormat="false" ht="21.95" hidden="false" customHeight="true" outlineLevel="0" collapsed="false">
      <c r="A392" s="16" t="s">
        <v>783</v>
      </c>
      <c r="B392" s="17" t="s">
        <v>784</v>
      </c>
      <c r="C392" s="18" t="s">
        <v>36</v>
      </c>
      <c r="D392" s="19" t="n">
        <v>5</v>
      </c>
      <c r="E392" s="19" t="n">
        <v>1755.54</v>
      </c>
      <c r="F392" s="19" t="n">
        <f aca="false">D392*E392</f>
        <v>8777.7</v>
      </c>
      <c r="G392" s="24"/>
      <c r="H392" s="16" t="s">
        <v>52</v>
      </c>
      <c r="I392" s="27" t="n">
        <v>101904</v>
      </c>
    </row>
    <row r="393" customFormat="false" ht="21.95" hidden="false" customHeight="true" outlineLevel="0" collapsed="false">
      <c r="A393" s="16" t="s">
        <v>785</v>
      </c>
      <c r="B393" s="17" t="s">
        <v>786</v>
      </c>
      <c r="C393" s="18" t="s">
        <v>36</v>
      </c>
      <c r="D393" s="19" t="n">
        <v>1</v>
      </c>
      <c r="E393" s="19" t="n">
        <v>55.27</v>
      </c>
      <c r="F393" s="19" t="n">
        <f aca="false">D393*E393</f>
        <v>55.27</v>
      </c>
      <c r="G393" s="24"/>
      <c r="H393" s="16" t="s">
        <v>52</v>
      </c>
      <c r="I393" s="27" t="n">
        <v>101632</v>
      </c>
    </row>
    <row r="394" customFormat="false" ht="21.95" hidden="false" customHeight="true" outlineLevel="0" collapsed="false">
      <c r="A394" s="16" t="s">
        <v>787</v>
      </c>
      <c r="B394" s="17" t="s">
        <v>788</v>
      </c>
      <c r="C394" s="18" t="s">
        <v>36</v>
      </c>
      <c r="D394" s="19" t="n">
        <v>16</v>
      </c>
      <c r="E394" s="19" t="n">
        <v>115.06</v>
      </c>
      <c r="F394" s="19" t="n">
        <f aca="false">D394*E394</f>
        <v>1840.96</v>
      </c>
      <c r="G394" s="24"/>
      <c r="H394" s="16" t="s">
        <v>52</v>
      </c>
      <c r="I394" s="27" t="n">
        <v>91977</v>
      </c>
    </row>
    <row r="395" customFormat="false" ht="21.95" hidden="false" customHeight="true" outlineLevel="0" collapsed="false">
      <c r="A395" s="16" t="s">
        <v>789</v>
      </c>
      <c r="B395" s="17" t="s">
        <v>790</v>
      </c>
      <c r="C395" s="18" t="s">
        <v>36</v>
      </c>
      <c r="D395" s="19" t="n">
        <v>16</v>
      </c>
      <c r="E395" s="19" t="n">
        <v>336.16</v>
      </c>
      <c r="F395" s="19" t="n">
        <f aca="false">D395*E395</f>
        <v>5378.56</v>
      </c>
      <c r="G395" s="24"/>
      <c r="H395" s="16" t="s">
        <v>77</v>
      </c>
      <c r="I395" s="27" t="n">
        <v>172283</v>
      </c>
    </row>
    <row r="396" customFormat="false" ht="34.5" hidden="false" customHeight="true" outlineLevel="0" collapsed="false">
      <c r="A396" s="16" t="s">
        <v>791</v>
      </c>
      <c r="B396" s="17" t="s">
        <v>792</v>
      </c>
      <c r="C396" s="18" t="s">
        <v>36</v>
      </c>
      <c r="D396" s="19" t="n">
        <v>16</v>
      </c>
      <c r="E396" s="19" t="n">
        <v>212.73</v>
      </c>
      <c r="F396" s="19" t="n">
        <f aca="false">D396*E396</f>
        <v>3403.68</v>
      </c>
      <c r="G396" s="24"/>
      <c r="H396" s="16" t="s">
        <v>77</v>
      </c>
      <c r="I396" s="27" t="n">
        <v>66829</v>
      </c>
    </row>
    <row r="397" customFormat="false" ht="21.95" hidden="false" customHeight="true" outlineLevel="0" collapsed="false">
      <c r="A397" s="16" t="s">
        <v>793</v>
      </c>
      <c r="B397" s="17" t="s">
        <v>794</v>
      </c>
      <c r="C397" s="18" t="s">
        <v>36</v>
      </c>
      <c r="D397" s="19" t="n">
        <v>1</v>
      </c>
      <c r="E397" s="19" t="n">
        <v>2219.8</v>
      </c>
      <c r="F397" s="19" t="n">
        <f aca="false">D397*E397</f>
        <v>2219.8</v>
      </c>
      <c r="G397" s="24"/>
      <c r="H397" s="16" t="s">
        <v>77</v>
      </c>
      <c r="I397" s="27" t="n">
        <v>64008</v>
      </c>
    </row>
    <row r="398" customFormat="false" ht="21.95" hidden="false" customHeight="true" outlineLevel="0" collapsed="false">
      <c r="A398" s="16" t="s">
        <v>795</v>
      </c>
      <c r="B398" s="17" t="s">
        <v>796</v>
      </c>
      <c r="C398" s="18" t="s">
        <v>213</v>
      </c>
      <c r="D398" s="19" t="n">
        <v>1100</v>
      </c>
      <c r="E398" s="19" t="n">
        <v>4.32</v>
      </c>
      <c r="F398" s="19" t="n">
        <f aca="false">D398*E398</f>
        <v>4752</v>
      </c>
      <c r="G398" s="24"/>
      <c r="H398" s="16" t="s">
        <v>52</v>
      </c>
      <c r="I398" s="27" t="n">
        <v>91926</v>
      </c>
    </row>
    <row r="399" customFormat="false" ht="21.95" hidden="false" customHeight="true" outlineLevel="0" collapsed="false">
      <c r="A399" s="16" t="s">
        <v>797</v>
      </c>
      <c r="B399" s="17" t="s">
        <v>798</v>
      </c>
      <c r="C399" s="18" t="s">
        <v>213</v>
      </c>
      <c r="D399" s="19" t="n">
        <v>1200</v>
      </c>
      <c r="E399" s="19" t="n">
        <v>6.9</v>
      </c>
      <c r="F399" s="19" t="n">
        <f aca="false">D399*E399</f>
        <v>8280</v>
      </c>
      <c r="G399" s="24"/>
      <c r="H399" s="16" t="s">
        <v>52</v>
      </c>
      <c r="I399" s="27" t="n">
        <v>91928</v>
      </c>
    </row>
    <row r="400" customFormat="false" ht="21.95" hidden="false" customHeight="true" outlineLevel="0" collapsed="false">
      <c r="A400" s="16" t="s">
        <v>799</v>
      </c>
      <c r="B400" s="17" t="s">
        <v>800</v>
      </c>
      <c r="C400" s="18" t="s">
        <v>213</v>
      </c>
      <c r="D400" s="19" t="n">
        <v>50</v>
      </c>
      <c r="E400" s="19" t="n">
        <v>9.38</v>
      </c>
      <c r="F400" s="19" t="n">
        <f aca="false">D400*E400</f>
        <v>469</v>
      </c>
      <c r="G400" s="24"/>
      <c r="H400" s="16" t="s">
        <v>52</v>
      </c>
      <c r="I400" s="27" t="n">
        <v>91930</v>
      </c>
    </row>
    <row r="401" customFormat="false" ht="21.95" hidden="false" customHeight="true" outlineLevel="0" collapsed="false">
      <c r="A401" s="16" t="s">
        <v>801</v>
      </c>
      <c r="B401" s="17" t="s">
        <v>802</v>
      </c>
      <c r="C401" s="18" t="s">
        <v>213</v>
      </c>
      <c r="D401" s="19" t="n">
        <v>50</v>
      </c>
      <c r="E401" s="19" t="n">
        <v>23.37</v>
      </c>
      <c r="F401" s="19" t="n">
        <f aca="false">D401*E401</f>
        <v>1168.5</v>
      </c>
      <c r="G401" s="24"/>
      <c r="H401" s="16" t="s">
        <v>52</v>
      </c>
      <c r="I401" s="27" t="n">
        <v>91934</v>
      </c>
    </row>
    <row r="402" customFormat="false" ht="21.95" hidden="false" customHeight="true" outlineLevel="0" collapsed="false">
      <c r="A402" s="16" t="s">
        <v>803</v>
      </c>
      <c r="B402" s="17" t="s">
        <v>804</v>
      </c>
      <c r="C402" s="18" t="s">
        <v>213</v>
      </c>
      <c r="D402" s="19" t="n">
        <v>10</v>
      </c>
      <c r="E402" s="19" t="n">
        <v>97.15</v>
      </c>
      <c r="F402" s="19" t="n">
        <f aca="false">D402*E402</f>
        <v>971.5</v>
      </c>
      <c r="G402" s="24"/>
      <c r="H402" s="16" t="s">
        <v>52</v>
      </c>
      <c r="I402" s="27" t="n">
        <v>96974</v>
      </c>
    </row>
    <row r="403" customFormat="false" ht="21.95" hidden="false" customHeight="true" outlineLevel="0" collapsed="false">
      <c r="A403" s="16" t="s">
        <v>805</v>
      </c>
      <c r="B403" s="17" t="s">
        <v>806</v>
      </c>
      <c r="C403" s="18" t="s">
        <v>213</v>
      </c>
      <c r="D403" s="19" t="n">
        <v>2500</v>
      </c>
      <c r="E403" s="19" t="n">
        <v>5.56</v>
      </c>
      <c r="F403" s="19" t="n">
        <f aca="false">D403*E403</f>
        <v>13900</v>
      </c>
      <c r="G403" s="24"/>
      <c r="H403" s="16" t="s">
        <v>52</v>
      </c>
      <c r="I403" s="27" t="n">
        <v>91927</v>
      </c>
    </row>
    <row r="404" customFormat="false" ht="21.95" hidden="false" customHeight="true" outlineLevel="0" collapsed="false">
      <c r="A404" s="16" t="s">
        <v>807</v>
      </c>
      <c r="B404" s="17" t="s">
        <v>808</v>
      </c>
      <c r="C404" s="18" t="s">
        <v>213</v>
      </c>
      <c r="D404" s="19" t="n">
        <v>300</v>
      </c>
      <c r="E404" s="19" t="n">
        <v>36.44</v>
      </c>
      <c r="F404" s="19" t="n">
        <f aca="false">D404*E404</f>
        <v>10932</v>
      </c>
      <c r="G404" s="24"/>
      <c r="H404" s="16" t="s">
        <v>52</v>
      </c>
      <c r="I404" s="27" t="n">
        <v>92986</v>
      </c>
    </row>
    <row r="405" customFormat="false" ht="21.95" hidden="false" customHeight="true" outlineLevel="0" collapsed="false">
      <c r="A405" s="16" t="s">
        <v>809</v>
      </c>
      <c r="B405" s="17" t="s">
        <v>810</v>
      </c>
      <c r="C405" s="18" t="s">
        <v>36</v>
      </c>
      <c r="D405" s="19" t="n">
        <v>100</v>
      </c>
      <c r="E405" s="19" t="n">
        <v>19.23</v>
      </c>
      <c r="F405" s="19" t="n">
        <f aca="false">D405*E405</f>
        <v>1923</v>
      </c>
      <c r="G405" s="24"/>
      <c r="H405" s="16" t="s">
        <v>77</v>
      </c>
      <c r="I405" s="27" t="n">
        <v>78047</v>
      </c>
    </row>
    <row r="406" customFormat="false" ht="21.95" hidden="false" customHeight="true" outlineLevel="0" collapsed="false">
      <c r="A406" s="16" t="s">
        <v>811</v>
      </c>
      <c r="B406" s="17" t="s">
        <v>812</v>
      </c>
      <c r="C406" s="18" t="s">
        <v>36</v>
      </c>
      <c r="D406" s="19" t="n">
        <v>100</v>
      </c>
      <c r="E406" s="19" t="n">
        <v>19.23</v>
      </c>
      <c r="F406" s="19" t="n">
        <f aca="false">D406*E406</f>
        <v>1923</v>
      </c>
      <c r="G406" s="24"/>
      <c r="H406" s="16" t="s">
        <v>77</v>
      </c>
      <c r="I406" s="27" t="n">
        <v>78047</v>
      </c>
    </row>
    <row r="407" customFormat="false" ht="21.95" hidden="false" customHeight="true" outlineLevel="0" collapsed="false">
      <c r="A407" s="16" t="s">
        <v>813</v>
      </c>
      <c r="B407" s="17" t="s">
        <v>814</v>
      </c>
      <c r="C407" s="18" t="s">
        <v>36</v>
      </c>
      <c r="D407" s="19" t="n">
        <v>4</v>
      </c>
      <c r="E407" s="19" t="n">
        <v>2.71</v>
      </c>
      <c r="F407" s="19" t="n">
        <f aca="false">D407*E407</f>
        <v>10.84</v>
      </c>
      <c r="G407" s="24"/>
      <c r="H407" s="16" t="s">
        <v>77</v>
      </c>
      <c r="I407" s="27" t="n">
        <v>61702</v>
      </c>
    </row>
    <row r="408" customFormat="false" ht="21.95" hidden="false" customHeight="true" outlineLevel="0" collapsed="false">
      <c r="A408" s="16" t="s">
        <v>815</v>
      </c>
      <c r="B408" s="17" t="s">
        <v>816</v>
      </c>
      <c r="C408" s="18" t="s">
        <v>36</v>
      </c>
      <c r="D408" s="19" t="n">
        <v>6</v>
      </c>
      <c r="E408" s="19" t="n">
        <v>8</v>
      </c>
      <c r="F408" s="19" t="n">
        <f aca="false">D408*E408</f>
        <v>48</v>
      </c>
      <c r="G408" s="24"/>
      <c r="H408" s="16" t="s">
        <v>77</v>
      </c>
      <c r="I408" s="27" t="n">
        <v>61351</v>
      </c>
    </row>
    <row r="409" customFormat="false" ht="21.95" hidden="false" customHeight="true" outlineLevel="0" collapsed="false">
      <c r="A409" s="16" t="s">
        <v>817</v>
      </c>
      <c r="B409" s="17" t="s">
        <v>818</v>
      </c>
      <c r="C409" s="18" t="s">
        <v>36</v>
      </c>
      <c r="D409" s="19" t="n">
        <v>2</v>
      </c>
      <c r="E409" s="19" t="n">
        <v>9.93</v>
      </c>
      <c r="F409" s="19" t="n">
        <f aca="false">D409*E409</f>
        <v>19.86</v>
      </c>
      <c r="G409" s="24"/>
      <c r="H409" s="16" t="s">
        <v>77</v>
      </c>
      <c r="I409" s="27" t="n">
        <v>63703</v>
      </c>
    </row>
    <row r="410" customFormat="false" ht="24" hidden="false" customHeight="true" outlineLevel="0" collapsed="false">
      <c r="A410" s="16" t="s">
        <v>819</v>
      </c>
      <c r="B410" s="17" t="s">
        <v>820</v>
      </c>
      <c r="C410" s="18" t="s">
        <v>36</v>
      </c>
      <c r="D410" s="19" t="n">
        <v>160</v>
      </c>
      <c r="E410" s="19" t="n">
        <v>3.92</v>
      </c>
      <c r="F410" s="19" t="n">
        <f aca="false">D410*E410</f>
        <v>627.2</v>
      </c>
      <c r="G410" s="24"/>
      <c r="H410" s="16" t="s">
        <v>77</v>
      </c>
      <c r="I410" s="27" t="n">
        <v>78039</v>
      </c>
    </row>
    <row r="411" customFormat="false" ht="21.95" hidden="false" customHeight="true" outlineLevel="0" collapsed="false">
      <c r="A411" s="16" t="s">
        <v>821</v>
      </c>
      <c r="B411" s="17" t="s">
        <v>822</v>
      </c>
      <c r="C411" s="18" t="s">
        <v>36</v>
      </c>
      <c r="D411" s="19" t="n">
        <v>6</v>
      </c>
      <c r="E411" s="19" t="n">
        <v>47.2</v>
      </c>
      <c r="F411" s="19" t="n">
        <f aca="false">D411*E411</f>
        <v>283.2</v>
      </c>
      <c r="G411" s="24"/>
      <c r="H411" s="16" t="s">
        <v>77</v>
      </c>
      <c r="I411" s="27" t="n">
        <v>78072</v>
      </c>
    </row>
    <row r="412" customFormat="false" ht="45" hidden="false" customHeight="true" outlineLevel="0" collapsed="false">
      <c r="A412" s="16" t="s">
        <v>823</v>
      </c>
      <c r="B412" s="17" t="s">
        <v>824</v>
      </c>
      <c r="C412" s="18" t="s">
        <v>36</v>
      </c>
      <c r="D412" s="19" t="n">
        <v>22</v>
      </c>
      <c r="E412" s="19" t="n">
        <v>79.98</v>
      </c>
      <c r="F412" s="19" t="n">
        <f aca="false">D412*E412</f>
        <v>1759.56</v>
      </c>
      <c r="G412" s="24"/>
      <c r="H412" s="16" t="s">
        <v>77</v>
      </c>
      <c r="I412" s="27" t="n">
        <v>78561</v>
      </c>
    </row>
    <row r="413" customFormat="false" ht="21.95" hidden="false" customHeight="true" outlineLevel="0" collapsed="false">
      <c r="A413" s="16" t="s">
        <v>825</v>
      </c>
      <c r="B413" s="17" t="s">
        <v>826</v>
      </c>
      <c r="C413" s="18" t="s">
        <v>36</v>
      </c>
      <c r="D413" s="19" t="n">
        <v>4</v>
      </c>
      <c r="E413" s="19" t="n">
        <v>55.43</v>
      </c>
      <c r="F413" s="19" t="n">
        <f aca="false">D413*E413</f>
        <v>221.72</v>
      </c>
      <c r="G413" s="24"/>
      <c r="H413" s="16" t="s">
        <v>77</v>
      </c>
      <c r="I413" s="27" t="n">
        <v>78368</v>
      </c>
    </row>
    <row r="414" customFormat="false" ht="21.95" hidden="false" customHeight="true" outlineLevel="0" collapsed="false">
      <c r="A414" s="16" t="s">
        <v>827</v>
      </c>
      <c r="B414" s="17" t="s">
        <v>828</v>
      </c>
      <c r="C414" s="18" t="s">
        <v>36</v>
      </c>
      <c r="D414" s="19" t="n">
        <v>8</v>
      </c>
      <c r="E414" s="19" t="n">
        <v>40.3</v>
      </c>
      <c r="F414" s="19" t="n">
        <f aca="false">D414*E414</f>
        <v>322.4</v>
      </c>
      <c r="G414" s="24"/>
      <c r="H414" s="16" t="s">
        <v>77</v>
      </c>
      <c r="I414" s="27" t="n">
        <v>78051</v>
      </c>
    </row>
    <row r="415" customFormat="false" ht="21.95" hidden="false" customHeight="true" outlineLevel="0" collapsed="false">
      <c r="A415" s="16" t="s">
        <v>829</v>
      </c>
      <c r="B415" s="17" t="s">
        <v>830</v>
      </c>
      <c r="C415" s="18" t="s">
        <v>36</v>
      </c>
      <c r="D415" s="19" t="n">
        <v>6</v>
      </c>
      <c r="E415" s="19" t="n">
        <v>195.93</v>
      </c>
      <c r="F415" s="19" t="n">
        <f aca="false">D415*E415</f>
        <v>1175.58</v>
      </c>
      <c r="G415" s="24"/>
      <c r="H415" s="16" t="s">
        <v>77</v>
      </c>
      <c r="I415" s="27" t="n">
        <v>78054</v>
      </c>
    </row>
    <row r="416" customFormat="false" ht="21.95" hidden="false" customHeight="true" outlineLevel="0" collapsed="false">
      <c r="A416" s="16" t="s">
        <v>831</v>
      </c>
      <c r="B416" s="17" t="s">
        <v>832</v>
      </c>
      <c r="C416" s="18" t="s">
        <v>36</v>
      </c>
      <c r="D416" s="19" t="n">
        <v>11</v>
      </c>
      <c r="E416" s="19" t="n">
        <v>21.78</v>
      </c>
      <c r="F416" s="19" t="n">
        <f aca="false">D416*E416</f>
        <v>239.58</v>
      </c>
      <c r="G416" s="24"/>
      <c r="H416" s="16" t="s">
        <v>77</v>
      </c>
      <c r="I416" s="27" t="n">
        <v>78370</v>
      </c>
    </row>
    <row r="417" customFormat="false" ht="21.95" hidden="false" customHeight="true" outlineLevel="0" collapsed="false">
      <c r="A417" s="16" t="s">
        <v>833</v>
      </c>
      <c r="B417" s="17" t="s">
        <v>834</v>
      </c>
      <c r="C417" s="18" t="s">
        <v>36</v>
      </c>
      <c r="D417" s="19" t="n">
        <v>22</v>
      </c>
      <c r="E417" s="19" t="n">
        <v>13.55</v>
      </c>
      <c r="F417" s="19" t="n">
        <f aca="false">D417*E417</f>
        <v>298.1</v>
      </c>
      <c r="G417" s="24"/>
      <c r="H417" s="16" t="s">
        <v>77</v>
      </c>
      <c r="I417" s="27" t="n">
        <v>78090</v>
      </c>
    </row>
    <row r="418" customFormat="false" ht="36.75" hidden="false" customHeight="true" outlineLevel="0" collapsed="false">
      <c r="A418" s="16" t="s">
        <v>835</v>
      </c>
      <c r="B418" s="17" t="s">
        <v>836</v>
      </c>
      <c r="C418" s="18" t="s">
        <v>36</v>
      </c>
      <c r="D418" s="19" t="n">
        <v>2</v>
      </c>
      <c r="E418" s="19" t="n">
        <v>63.77</v>
      </c>
      <c r="F418" s="19" t="n">
        <f aca="false">D418*E418</f>
        <v>127.54</v>
      </c>
      <c r="G418" s="24"/>
      <c r="H418" s="16" t="s">
        <v>77</v>
      </c>
      <c r="I418" s="27" t="n">
        <v>78032</v>
      </c>
    </row>
    <row r="419" customFormat="false" ht="21.95" hidden="false" customHeight="true" outlineLevel="0" collapsed="false">
      <c r="A419" s="16" t="s">
        <v>837</v>
      </c>
      <c r="B419" s="17" t="s">
        <v>838</v>
      </c>
      <c r="C419" s="18" t="s">
        <v>213</v>
      </c>
      <c r="D419" s="19" t="n">
        <v>160</v>
      </c>
      <c r="E419" s="19" t="n">
        <v>74.79</v>
      </c>
      <c r="F419" s="19" t="n">
        <f aca="false">D419*E419</f>
        <v>11966.4</v>
      </c>
      <c r="G419" s="24"/>
      <c r="H419" s="16" t="s">
        <v>52</v>
      </c>
      <c r="I419" s="21" t="n">
        <v>96973</v>
      </c>
    </row>
    <row r="420" customFormat="false" ht="21.95" hidden="false" customHeight="true" outlineLevel="0" collapsed="false">
      <c r="A420" s="16" t="s">
        <v>839</v>
      </c>
      <c r="B420" s="17" t="s">
        <v>840</v>
      </c>
      <c r="C420" s="18" t="s">
        <v>213</v>
      </c>
      <c r="D420" s="19" t="n">
        <v>100</v>
      </c>
      <c r="E420" s="19" t="n">
        <v>97.15</v>
      </c>
      <c r="F420" s="19" t="n">
        <f aca="false">D420*E420</f>
        <v>9715</v>
      </c>
      <c r="G420" s="24"/>
      <c r="H420" s="16" t="s">
        <v>52</v>
      </c>
      <c r="I420" s="27" t="n">
        <v>96974</v>
      </c>
    </row>
    <row r="421" customFormat="false" ht="21.95" hidden="false" customHeight="true" outlineLevel="0" collapsed="false">
      <c r="A421" s="16"/>
      <c r="B421" s="17"/>
      <c r="C421" s="18"/>
      <c r="D421" s="19"/>
      <c r="E421" s="19"/>
      <c r="F421" s="19"/>
      <c r="G421" s="19"/>
      <c r="H421" s="25"/>
      <c r="I421" s="28"/>
    </row>
    <row r="422" customFormat="false" ht="21.95" hidden="false" customHeight="true" outlineLevel="0" collapsed="false">
      <c r="A422" s="22" t="n">
        <v>22</v>
      </c>
      <c r="B422" s="23" t="s">
        <v>238</v>
      </c>
      <c r="C422" s="18"/>
      <c r="D422" s="19"/>
      <c r="E422" s="19"/>
      <c r="F422" s="19"/>
      <c r="G422" s="24" t="n">
        <f aca="false">SUM(F423:F430)</f>
        <v>666.12</v>
      </c>
      <c r="H422" s="25"/>
      <c r="I422" s="21"/>
    </row>
    <row r="423" customFormat="false" ht="21.95" hidden="false" customHeight="true" outlineLevel="0" collapsed="false">
      <c r="A423" s="16" t="s">
        <v>841</v>
      </c>
      <c r="B423" s="17" t="s">
        <v>842</v>
      </c>
      <c r="C423" s="18" t="s">
        <v>213</v>
      </c>
      <c r="D423" s="19" t="n">
        <v>6</v>
      </c>
      <c r="E423" s="19" t="n">
        <v>14.94</v>
      </c>
      <c r="F423" s="19" t="n">
        <f aca="false">D423*E423</f>
        <v>89.64</v>
      </c>
      <c r="G423" s="19"/>
      <c r="H423" s="25" t="s">
        <v>21</v>
      </c>
      <c r="I423" s="28" t="s">
        <v>843</v>
      </c>
    </row>
    <row r="424" customFormat="false" ht="21.95" hidden="false" customHeight="true" outlineLevel="0" collapsed="false">
      <c r="A424" s="16" t="s">
        <v>844</v>
      </c>
      <c r="B424" s="17" t="s">
        <v>845</v>
      </c>
      <c r="C424" s="18" t="s">
        <v>213</v>
      </c>
      <c r="D424" s="19" t="n">
        <v>9</v>
      </c>
      <c r="E424" s="19" t="n">
        <v>20.29</v>
      </c>
      <c r="F424" s="19" t="n">
        <f aca="false">D424*E424</f>
        <v>182.61</v>
      </c>
      <c r="G424" s="19"/>
      <c r="H424" s="25" t="s">
        <v>21</v>
      </c>
      <c r="I424" s="28" t="s">
        <v>846</v>
      </c>
    </row>
    <row r="425" customFormat="false" ht="21.95" hidden="false" customHeight="true" outlineLevel="0" collapsed="false">
      <c r="A425" s="16" t="s">
        <v>847</v>
      </c>
      <c r="B425" s="17" t="s">
        <v>848</v>
      </c>
      <c r="C425" s="18" t="s">
        <v>213</v>
      </c>
      <c r="D425" s="19" t="n">
        <v>6</v>
      </c>
      <c r="E425" s="19" t="n">
        <v>34.38</v>
      </c>
      <c r="F425" s="19" t="n">
        <f aca="false">D425*E425</f>
        <v>206.28</v>
      </c>
      <c r="G425" s="19"/>
      <c r="H425" s="25" t="s">
        <v>21</v>
      </c>
      <c r="I425" s="28" t="s">
        <v>849</v>
      </c>
    </row>
    <row r="426" customFormat="false" ht="21.95" hidden="false" customHeight="true" outlineLevel="0" collapsed="false">
      <c r="A426" s="16" t="s">
        <v>850</v>
      </c>
      <c r="B426" s="17" t="s">
        <v>851</v>
      </c>
      <c r="C426" s="18" t="s">
        <v>213</v>
      </c>
      <c r="D426" s="19" t="n">
        <v>6</v>
      </c>
      <c r="E426" s="19" t="n">
        <v>11.65</v>
      </c>
      <c r="F426" s="19" t="n">
        <f aca="false">D426*E426</f>
        <v>69.9</v>
      </c>
      <c r="G426" s="19"/>
      <c r="H426" s="25" t="s">
        <v>21</v>
      </c>
      <c r="I426" s="28" t="s">
        <v>852</v>
      </c>
    </row>
    <row r="427" customFormat="false" ht="21.95" hidden="false" customHeight="true" outlineLevel="0" collapsed="false">
      <c r="A427" s="16" t="s">
        <v>853</v>
      </c>
      <c r="B427" s="17" t="s">
        <v>854</v>
      </c>
      <c r="C427" s="18" t="s">
        <v>36</v>
      </c>
      <c r="D427" s="19" t="n">
        <v>1</v>
      </c>
      <c r="E427" s="19" t="n">
        <v>54.76</v>
      </c>
      <c r="F427" s="19" t="n">
        <f aca="false">D427*E427</f>
        <v>54.76</v>
      </c>
      <c r="G427" s="19"/>
      <c r="H427" s="25" t="s">
        <v>21</v>
      </c>
      <c r="I427" s="28" t="s">
        <v>855</v>
      </c>
    </row>
    <row r="428" customFormat="false" ht="21.95" hidden="false" customHeight="true" outlineLevel="0" collapsed="false">
      <c r="A428" s="16" t="s">
        <v>856</v>
      </c>
      <c r="B428" s="17" t="s">
        <v>857</v>
      </c>
      <c r="C428" s="18" t="s">
        <v>36</v>
      </c>
      <c r="D428" s="19" t="n">
        <v>1</v>
      </c>
      <c r="E428" s="19" t="n">
        <v>32.37</v>
      </c>
      <c r="F428" s="19" t="n">
        <f aca="false">D428*E428</f>
        <v>32.37</v>
      </c>
      <c r="G428" s="19"/>
      <c r="H428" s="16" t="s">
        <v>52</v>
      </c>
      <c r="I428" s="21" t="n">
        <v>89351</v>
      </c>
    </row>
    <row r="429" customFormat="false" ht="21.95" hidden="false" customHeight="true" outlineLevel="0" collapsed="false">
      <c r="A429" s="16" t="s">
        <v>858</v>
      </c>
      <c r="B429" s="17" t="s">
        <v>859</v>
      </c>
      <c r="C429" s="18" t="s">
        <v>36</v>
      </c>
      <c r="D429" s="19" t="n">
        <v>1</v>
      </c>
      <c r="E429" s="19" t="n">
        <v>11.84</v>
      </c>
      <c r="F429" s="19" t="n">
        <f aca="false">D429*E429</f>
        <v>11.84</v>
      </c>
      <c r="G429" s="19"/>
      <c r="H429" s="25" t="s">
        <v>21</v>
      </c>
      <c r="I429" s="28" t="s">
        <v>860</v>
      </c>
    </row>
    <row r="430" customFormat="false" ht="21.95" hidden="false" customHeight="true" outlineLevel="0" collapsed="false">
      <c r="A430" s="16" t="s">
        <v>861</v>
      </c>
      <c r="B430" s="17" t="s">
        <v>862</v>
      </c>
      <c r="C430" s="18" t="s">
        <v>36</v>
      </c>
      <c r="D430" s="19" t="n">
        <v>1</v>
      </c>
      <c r="E430" s="19" t="n">
        <v>18.72</v>
      </c>
      <c r="F430" s="19" t="n">
        <f aca="false">D430*E430</f>
        <v>18.72</v>
      </c>
      <c r="G430" s="19"/>
      <c r="H430" s="25" t="s">
        <v>21</v>
      </c>
      <c r="I430" s="28" t="s">
        <v>863</v>
      </c>
    </row>
    <row r="431" customFormat="false" ht="21.95" hidden="false" customHeight="true" outlineLevel="0" collapsed="false">
      <c r="A431" s="16"/>
      <c r="B431" s="17"/>
      <c r="C431" s="18"/>
      <c r="D431" s="19"/>
      <c r="E431" s="19"/>
      <c r="F431" s="19"/>
      <c r="G431" s="19"/>
      <c r="H431" s="25"/>
      <c r="I431" s="28"/>
    </row>
    <row r="432" customFormat="false" ht="21.95" hidden="false" customHeight="true" outlineLevel="0" collapsed="false">
      <c r="A432" s="22" t="n">
        <v>23</v>
      </c>
      <c r="B432" s="23" t="s">
        <v>241</v>
      </c>
      <c r="C432" s="18"/>
      <c r="D432" s="19"/>
      <c r="E432" s="19"/>
      <c r="F432" s="19"/>
      <c r="G432" s="24" t="n">
        <f aca="false">SUM(F433:F441)</f>
        <v>6356.37</v>
      </c>
      <c r="H432" s="25"/>
      <c r="I432" s="28"/>
    </row>
    <row r="433" customFormat="false" ht="21.95" hidden="false" customHeight="true" outlineLevel="0" collapsed="false">
      <c r="A433" s="16" t="s">
        <v>864</v>
      </c>
      <c r="B433" s="17" t="s">
        <v>865</v>
      </c>
      <c r="C433" s="18" t="s">
        <v>36</v>
      </c>
      <c r="D433" s="19" t="n">
        <v>6</v>
      </c>
      <c r="E433" s="19" t="n">
        <v>238.98</v>
      </c>
      <c r="F433" s="19" t="n">
        <f aca="false">D433*E433</f>
        <v>1433.88</v>
      </c>
      <c r="G433" s="19"/>
      <c r="H433" s="16" t="s">
        <v>52</v>
      </c>
      <c r="I433" s="27" t="n">
        <v>101908</v>
      </c>
    </row>
    <row r="434" customFormat="false" ht="21.95" hidden="false" customHeight="true" outlineLevel="0" collapsed="false">
      <c r="A434" s="16" t="s">
        <v>866</v>
      </c>
      <c r="B434" s="17" t="s">
        <v>867</v>
      </c>
      <c r="C434" s="18" t="s">
        <v>36</v>
      </c>
      <c r="D434" s="19" t="n">
        <v>1</v>
      </c>
      <c r="E434" s="19" t="n">
        <v>719.75</v>
      </c>
      <c r="F434" s="19" t="n">
        <f aca="false">D434*E434</f>
        <v>719.75</v>
      </c>
      <c r="G434" s="19"/>
      <c r="H434" s="16" t="s">
        <v>52</v>
      </c>
      <c r="I434" s="27" t="n">
        <v>101906</v>
      </c>
    </row>
    <row r="435" customFormat="false" ht="21.95" hidden="false" customHeight="true" outlineLevel="0" collapsed="false">
      <c r="A435" s="16" t="s">
        <v>868</v>
      </c>
      <c r="B435" s="17" t="s">
        <v>869</v>
      </c>
      <c r="C435" s="18" t="s">
        <v>36</v>
      </c>
      <c r="D435" s="19" t="n">
        <v>7</v>
      </c>
      <c r="E435" s="19" t="n">
        <v>24.13</v>
      </c>
      <c r="F435" s="19" t="n">
        <f aca="false">D435*E435</f>
        <v>168.91</v>
      </c>
      <c r="G435" s="19"/>
      <c r="H435" s="16" t="s">
        <v>77</v>
      </c>
      <c r="I435" s="27" t="n">
        <v>58618</v>
      </c>
    </row>
    <row r="436" customFormat="false" ht="21.95" hidden="false" customHeight="true" outlineLevel="0" collapsed="false">
      <c r="A436" s="16" t="s">
        <v>870</v>
      </c>
      <c r="B436" s="17" t="s">
        <v>871</v>
      </c>
      <c r="C436" s="18" t="s">
        <v>36</v>
      </c>
      <c r="D436" s="19" t="n">
        <v>7</v>
      </c>
      <c r="E436" s="19" t="n">
        <v>116.82</v>
      </c>
      <c r="F436" s="19" t="n">
        <f aca="false">D436*E436</f>
        <v>817.74</v>
      </c>
      <c r="G436" s="19"/>
      <c r="H436" s="16" t="s">
        <v>52</v>
      </c>
      <c r="I436" s="27" t="n">
        <v>96986</v>
      </c>
    </row>
    <row r="437" customFormat="false" ht="21.95" hidden="false" customHeight="true" outlineLevel="0" collapsed="false">
      <c r="A437" s="16" t="s">
        <v>872</v>
      </c>
      <c r="B437" s="17" t="s">
        <v>873</v>
      </c>
      <c r="C437" s="18" t="s">
        <v>36</v>
      </c>
      <c r="D437" s="19" t="n">
        <v>10</v>
      </c>
      <c r="E437" s="19" t="n">
        <v>302.11</v>
      </c>
      <c r="F437" s="19" t="n">
        <f aca="false">D437*E437</f>
        <v>3021.1</v>
      </c>
      <c r="G437" s="19"/>
      <c r="H437" s="16" t="s">
        <v>77</v>
      </c>
      <c r="I437" s="27" t="n">
        <v>58618</v>
      </c>
    </row>
    <row r="438" customFormat="false" ht="32.25" hidden="false" customHeight="true" outlineLevel="0" collapsed="false">
      <c r="A438" s="16" t="s">
        <v>874</v>
      </c>
      <c r="B438" s="17" t="s">
        <v>875</v>
      </c>
      <c r="C438" s="18" t="s">
        <v>36</v>
      </c>
      <c r="D438" s="19" t="n">
        <v>3</v>
      </c>
      <c r="E438" s="19" t="n">
        <v>20.13</v>
      </c>
      <c r="F438" s="19" t="n">
        <f aca="false">D438*E438</f>
        <v>60.39</v>
      </c>
      <c r="G438" s="19"/>
      <c r="H438" s="16" t="s">
        <v>77</v>
      </c>
      <c r="I438" s="27" t="n">
        <v>55035</v>
      </c>
    </row>
    <row r="439" customFormat="false" ht="36" hidden="false" customHeight="true" outlineLevel="0" collapsed="false">
      <c r="A439" s="16" t="s">
        <v>876</v>
      </c>
      <c r="B439" s="17" t="s">
        <v>877</v>
      </c>
      <c r="C439" s="18" t="s">
        <v>36</v>
      </c>
      <c r="D439" s="19" t="n">
        <v>3</v>
      </c>
      <c r="E439" s="19" t="n">
        <v>14.88</v>
      </c>
      <c r="F439" s="19" t="n">
        <f aca="false">D439*E439</f>
        <v>44.64</v>
      </c>
      <c r="G439" s="19"/>
      <c r="H439" s="16" t="s">
        <v>77</v>
      </c>
      <c r="I439" s="27" t="n">
        <v>55033</v>
      </c>
    </row>
    <row r="440" customFormat="false" ht="36" hidden="false" customHeight="true" outlineLevel="0" collapsed="false">
      <c r="A440" s="16" t="s">
        <v>878</v>
      </c>
      <c r="B440" s="17" t="s">
        <v>879</v>
      </c>
      <c r="C440" s="18" t="s">
        <v>36</v>
      </c>
      <c r="D440" s="19" t="n">
        <v>1</v>
      </c>
      <c r="E440" s="19" t="n">
        <v>13.87</v>
      </c>
      <c r="F440" s="19" t="n">
        <f aca="false">D440*E440</f>
        <v>13.87</v>
      </c>
      <c r="G440" s="19"/>
      <c r="H440" s="16" t="s">
        <v>77</v>
      </c>
      <c r="I440" s="27" t="n">
        <v>55039</v>
      </c>
    </row>
    <row r="441" customFormat="false" ht="36" hidden="false" customHeight="true" outlineLevel="0" collapsed="false">
      <c r="A441" s="16" t="s">
        <v>880</v>
      </c>
      <c r="B441" s="17" t="s">
        <v>881</v>
      </c>
      <c r="C441" s="18" t="s">
        <v>36</v>
      </c>
      <c r="D441" s="19" t="n">
        <v>7</v>
      </c>
      <c r="E441" s="19" t="n">
        <v>10.87</v>
      </c>
      <c r="F441" s="19" t="n">
        <f aca="false">D441*E441</f>
        <v>76.09</v>
      </c>
      <c r="G441" s="19"/>
      <c r="H441" s="16" t="s">
        <v>77</v>
      </c>
      <c r="I441" s="27" t="n">
        <v>55034</v>
      </c>
    </row>
    <row r="442" customFormat="false" ht="21.95" hidden="false" customHeight="true" outlineLevel="0" collapsed="false">
      <c r="A442" s="16"/>
      <c r="B442" s="17"/>
      <c r="C442" s="18"/>
      <c r="D442" s="19"/>
      <c r="E442" s="19"/>
      <c r="F442" s="19"/>
      <c r="G442" s="19"/>
      <c r="H442" s="31"/>
      <c r="I442" s="21"/>
    </row>
    <row r="443" customFormat="false" ht="21.95" hidden="false" customHeight="true" outlineLevel="0" collapsed="false">
      <c r="A443" s="22" t="n">
        <v>24</v>
      </c>
      <c r="B443" s="23" t="s">
        <v>242</v>
      </c>
      <c r="C443" s="18"/>
      <c r="D443" s="19"/>
      <c r="E443" s="19"/>
      <c r="F443" s="19"/>
      <c r="G443" s="24" t="n">
        <f aca="false">SUM(F444:F454)</f>
        <v>11329.3471916011</v>
      </c>
      <c r="H443" s="31"/>
      <c r="I443" s="21"/>
    </row>
    <row r="444" customFormat="false" ht="21.95" hidden="false" customHeight="true" outlineLevel="0" collapsed="false">
      <c r="A444" s="16" t="s">
        <v>882</v>
      </c>
      <c r="B444" s="17" t="s">
        <v>883</v>
      </c>
      <c r="C444" s="18" t="s">
        <v>36</v>
      </c>
      <c r="D444" s="19" t="n">
        <v>1</v>
      </c>
      <c r="E444" s="19" t="n">
        <v>262.46719160105</v>
      </c>
      <c r="F444" s="19" t="n">
        <f aca="false">D444*E444</f>
        <v>262.46719160105</v>
      </c>
      <c r="G444" s="19"/>
      <c r="H444" s="16" t="s">
        <v>884</v>
      </c>
      <c r="I444" s="21"/>
    </row>
    <row r="445" customFormat="false" ht="21.95" hidden="false" customHeight="true" outlineLevel="0" collapsed="false">
      <c r="A445" s="16" t="s">
        <v>885</v>
      </c>
      <c r="B445" s="17" t="s">
        <v>886</v>
      </c>
      <c r="C445" s="18" t="s">
        <v>36</v>
      </c>
      <c r="D445" s="19" t="n">
        <v>1</v>
      </c>
      <c r="E445" s="19" t="n">
        <v>1071.97</v>
      </c>
      <c r="F445" s="19" t="n">
        <f aca="false">D445*E445</f>
        <v>1071.97</v>
      </c>
      <c r="G445" s="19"/>
      <c r="H445" s="16" t="s">
        <v>887</v>
      </c>
      <c r="I445" s="21"/>
    </row>
    <row r="446" customFormat="false" ht="21.95" hidden="false" customHeight="true" outlineLevel="0" collapsed="false">
      <c r="A446" s="16" t="s">
        <v>888</v>
      </c>
      <c r="B446" s="17" t="s">
        <v>889</v>
      </c>
      <c r="C446" s="18" t="s">
        <v>36</v>
      </c>
      <c r="D446" s="19" t="n">
        <v>2</v>
      </c>
      <c r="E446" s="19" t="n">
        <v>621.78</v>
      </c>
      <c r="F446" s="19" t="n">
        <f aca="false">D446*E446</f>
        <v>1243.56</v>
      </c>
      <c r="G446" s="19"/>
      <c r="H446" s="16" t="s">
        <v>887</v>
      </c>
      <c r="I446" s="21"/>
    </row>
    <row r="447" customFormat="false" ht="21.95" hidden="false" customHeight="true" outlineLevel="0" collapsed="false">
      <c r="A447" s="16" t="s">
        <v>890</v>
      </c>
      <c r="B447" s="17" t="s">
        <v>891</v>
      </c>
      <c r="C447" s="18" t="s">
        <v>36</v>
      </c>
      <c r="D447" s="19" t="n">
        <v>6</v>
      </c>
      <c r="E447" s="19" t="n">
        <v>255.56</v>
      </c>
      <c r="F447" s="19" t="n">
        <f aca="false">D447*E447</f>
        <v>1533.36</v>
      </c>
      <c r="G447" s="19"/>
      <c r="H447" s="16" t="s">
        <v>887</v>
      </c>
      <c r="I447" s="21"/>
    </row>
    <row r="448" customFormat="false" ht="21.95" hidden="false" customHeight="true" outlineLevel="0" collapsed="false">
      <c r="A448" s="16" t="s">
        <v>892</v>
      </c>
      <c r="B448" s="17" t="s">
        <v>893</v>
      </c>
      <c r="C448" s="18" t="s">
        <v>36</v>
      </c>
      <c r="D448" s="19" t="n">
        <v>8</v>
      </c>
      <c r="E448" s="19" t="n">
        <v>232.28</v>
      </c>
      <c r="F448" s="19" t="n">
        <f aca="false">D448*E448</f>
        <v>1858.24</v>
      </c>
      <c r="G448" s="19"/>
      <c r="H448" s="16" t="s">
        <v>887</v>
      </c>
      <c r="I448" s="21"/>
    </row>
    <row r="449" customFormat="false" ht="21.95" hidden="false" customHeight="true" outlineLevel="0" collapsed="false">
      <c r="A449" s="16" t="s">
        <v>894</v>
      </c>
      <c r="B449" s="17" t="s">
        <v>895</v>
      </c>
      <c r="C449" s="18" t="s">
        <v>36</v>
      </c>
      <c r="D449" s="19" t="n">
        <v>3</v>
      </c>
      <c r="E449" s="19" t="n">
        <v>474.01</v>
      </c>
      <c r="F449" s="19" t="n">
        <f aca="false">D449*E449</f>
        <v>1422.03</v>
      </c>
      <c r="G449" s="19"/>
      <c r="H449" s="16" t="s">
        <v>887</v>
      </c>
      <c r="I449" s="21"/>
    </row>
    <row r="450" customFormat="false" ht="21.95" hidden="false" customHeight="true" outlineLevel="0" collapsed="false">
      <c r="A450" s="16" t="s">
        <v>896</v>
      </c>
      <c r="B450" s="17" t="s">
        <v>897</v>
      </c>
      <c r="C450" s="18" t="s">
        <v>36</v>
      </c>
      <c r="D450" s="19" t="n">
        <v>1</v>
      </c>
      <c r="E450" s="19" t="n">
        <v>420.09</v>
      </c>
      <c r="F450" s="19" t="n">
        <f aca="false">D450*E450</f>
        <v>420.09</v>
      </c>
      <c r="G450" s="19"/>
      <c r="H450" s="16" t="s">
        <v>887</v>
      </c>
      <c r="I450" s="21"/>
    </row>
    <row r="451" customFormat="false" ht="21.95" hidden="false" customHeight="true" outlineLevel="0" collapsed="false">
      <c r="A451" s="16" t="s">
        <v>898</v>
      </c>
      <c r="B451" s="17" t="s">
        <v>899</v>
      </c>
      <c r="C451" s="18" t="s">
        <v>36</v>
      </c>
      <c r="D451" s="19" t="n">
        <v>1</v>
      </c>
      <c r="E451" s="19" t="n">
        <v>973.28</v>
      </c>
      <c r="F451" s="19" t="n">
        <f aca="false">D451*E451</f>
        <v>973.28</v>
      </c>
      <c r="G451" s="19"/>
      <c r="H451" s="16" t="s">
        <v>887</v>
      </c>
      <c r="I451" s="21"/>
    </row>
    <row r="452" customFormat="false" ht="21.95" hidden="false" customHeight="true" outlineLevel="0" collapsed="false">
      <c r="A452" s="16" t="s">
        <v>900</v>
      </c>
      <c r="B452" s="17" t="s">
        <v>901</v>
      </c>
      <c r="C452" s="18" t="s">
        <v>36</v>
      </c>
      <c r="D452" s="19" t="n">
        <v>2</v>
      </c>
      <c r="E452" s="19" t="n">
        <v>821.71</v>
      </c>
      <c r="F452" s="19" t="n">
        <f aca="false">D452*E452</f>
        <v>1643.42</v>
      </c>
      <c r="G452" s="19"/>
      <c r="H452" s="16" t="s">
        <v>887</v>
      </c>
      <c r="I452" s="21"/>
    </row>
    <row r="453" customFormat="false" ht="21.95" hidden="false" customHeight="true" outlineLevel="0" collapsed="false">
      <c r="A453" s="16" t="s">
        <v>902</v>
      </c>
      <c r="B453" s="17" t="s">
        <v>680</v>
      </c>
      <c r="C453" s="18" t="s">
        <v>213</v>
      </c>
      <c r="D453" s="19" t="n">
        <v>35</v>
      </c>
      <c r="E453" s="19" t="n">
        <v>15.93</v>
      </c>
      <c r="F453" s="19" t="n">
        <f aca="false">D453*E453</f>
        <v>557.55</v>
      </c>
      <c r="G453" s="24"/>
      <c r="H453" s="16" t="s">
        <v>52</v>
      </c>
      <c r="I453" s="27" t="n">
        <v>91857</v>
      </c>
    </row>
    <row r="454" customFormat="false" ht="21.95" hidden="false" customHeight="true" outlineLevel="0" collapsed="false">
      <c r="A454" s="16" t="s">
        <v>903</v>
      </c>
      <c r="B454" s="17" t="s">
        <v>904</v>
      </c>
      <c r="C454" s="18" t="s">
        <v>213</v>
      </c>
      <c r="D454" s="32" t="n">
        <v>100</v>
      </c>
      <c r="E454" s="32" t="n">
        <f aca="false">CPUs!$H$10</f>
        <v>3.4338</v>
      </c>
      <c r="F454" s="19" t="n">
        <f aca="false">D454*E454</f>
        <v>343.38</v>
      </c>
      <c r="G454" s="33"/>
      <c r="H454" s="16" t="s">
        <v>905</v>
      </c>
      <c r="I454" s="27"/>
    </row>
    <row r="455" customFormat="false" ht="21.95" hidden="false" customHeight="true" outlineLevel="0" collapsed="false">
      <c r="A455" s="16"/>
      <c r="B455" s="17"/>
      <c r="C455" s="18"/>
      <c r="D455" s="32"/>
      <c r="E455" s="32"/>
      <c r="F455" s="19"/>
      <c r="G455" s="33"/>
      <c r="H455" s="16"/>
      <c r="I455" s="27"/>
    </row>
    <row r="456" customFormat="false" ht="21.95" hidden="false" customHeight="true" outlineLevel="0" collapsed="false">
      <c r="A456" s="22" t="n">
        <v>25</v>
      </c>
      <c r="B456" s="23" t="s">
        <v>246</v>
      </c>
      <c r="C456" s="18"/>
      <c r="D456" s="32"/>
      <c r="E456" s="32"/>
      <c r="F456" s="19"/>
      <c r="G456" s="33" t="n">
        <f aca="false">SUM(F457:F459)</f>
        <v>37287.6064</v>
      </c>
      <c r="H456" s="16"/>
      <c r="I456" s="27"/>
    </row>
    <row r="457" customFormat="false" ht="21.95" hidden="false" customHeight="true" outlineLevel="0" collapsed="false">
      <c r="A457" s="16" t="s">
        <v>906</v>
      </c>
      <c r="B457" s="17" t="s">
        <v>907</v>
      </c>
      <c r="C457" s="18" t="s">
        <v>42</v>
      </c>
      <c r="D457" s="32" t="n">
        <v>780</v>
      </c>
      <c r="E457" s="32" t="n">
        <v>27.5</v>
      </c>
      <c r="F457" s="19" t="n">
        <f aca="false">D457*E457</f>
        <v>21450</v>
      </c>
      <c r="G457" s="33"/>
      <c r="H457" s="25" t="s">
        <v>21</v>
      </c>
      <c r="I457" s="28" t="s">
        <v>908</v>
      </c>
    </row>
    <row r="458" customFormat="false" ht="21.95" hidden="false" customHeight="true" outlineLevel="0" collapsed="false">
      <c r="A458" s="16" t="s">
        <v>909</v>
      </c>
      <c r="B458" s="17" t="s">
        <v>910</v>
      </c>
      <c r="C458" s="18" t="s">
        <v>42</v>
      </c>
      <c r="D458" s="32" t="n">
        <v>780</v>
      </c>
      <c r="E458" s="32" t="n">
        <v>10.8</v>
      </c>
      <c r="F458" s="19" t="n">
        <f aca="false">D458*E458</f>
        <v>8424</v>
      </c>
      <c r="G458" s="33"/>
      <c r="H458" s="25" t="s">
        <v>21</v>
      </c>
      <c r="I458" s="27" t="s">
        <v>911</v>
      </c>
    </row>
    <row r="459" customFormat="false" ht="21.95" hidden="false" customHeight="true" outlineLevel="0" collapsed="false">
      <c r="A459" s="16" t="s">
        <v>912</v>
      </c>
      <c r="B459" s="17" t="s">
        <v>913</v>
      </c>
      <c r="C459" s="18" t="s">
        <v>42</v>
      </c>
      <c r="D459" s="32" t="n">
        <v>148.48</v>
      </c>
      <c r="E459" s="32" t="n">
        <v>49.93</v>
      </c>
      <c r="F459" s="19" t="n">
        <f aca="false">D459*E459</f>
        <v>7413.6064</v>
      </c>
      <c r="G459" s="33"/>
      <c r="H459" s="25" t="s">
        <v>21</v>
      </c>
      <c r="I459" s="27" t="s">
        <v>914</v>
      </c>
    </row>
    <row r="460" customFormat="false" ht="21.95" hidden="false" customHeight="true" outlineLevel="0" collapsed="false">
      <c r="A460" s="16"/>
      <c r="B460" s="17"/>
      <c r="C460" s="18"/>
      <c r="D460" s="32"/>
      <c r="E460" s="32"/>
      <c r="F460" s="19"/>
      <c r="G460" s="33"/>
      <c r="H460" s="16"/>
      <c r="I460" s="27"/>
    </row>
    <row r="461" customFormat="false" ht="21.95" hidden="false" customHeight="true" outlineLevel="0" collapsed="false">
      <c r="A461" s="22" t="n">
        <v>26</v>
      </c>
      <c r="B461" s="23" t="s">
        <v>249</v>
      </c>
      <c r="C461" s="18"/>
      <c r="D461" s="32"/>
      <c r="E461" s="32"/>
      <c r="F461" s="19"/>
      <c r="G461" s="33" t="n">
        <f aca="false">SUM(F462:F463)</f>
        <v>8744.515</v>
      </c>
      <c r="H461" s="16"/>
      <c r="I461" s="27"/>
    </row>
    <row r="462" customFormat="false" ht="31.5" hidden="false" customHeight="true" outlineLevel="0" collapsed="false">
      <c r="A462" s="16" t="s">
        <v>915</v>
      </c>
      <c r="B462" s="17" t="s">
        <v>916</v>
      </c>
      <c r="C462" s="18" t="s">
        <v>42</v>
      </c>
      <c r="D462" s="32" t="n">
        <v>314.1</v>
      </c>
      <c r="E462" s="32" t="n">
        <v>3.25</v>
      </c>
      <c r="F462" s="19" t="n">
        <f aca="false">D462*E462</f>
        <v>1020.825</v>
      </c>
      <c r="G462" s="33"/>
      <c r="H462" s="16" t="s">
        <v>52</v>
      </c>
      <c r="I462" s="27" t="s">
        <v>917</v>
      </c>
    </row>
    <row r="463" customFormat="false" ht="21.95" hidden="false" customHeight="true" outlineLevel="0" collapsed="false">
      <c r="A463" s="16" t="s">
        <v>918</v>
      </c>
      <c r="B463" s="17" t="s">
        <v>919</v>
      </c>
      <c r="C463" s="18" t="s">
        <v>42</v>
      </c>
      <c r="D463" s="32" t="n">
        <v>247</v>
      </c>
      <c r="E463" s="32" t="n">
        <v>31.27</v>
      </c>
      <c r="F463" s="19" t="n">
        <f aca="false">D463*E463</f>
        <v>7723.69</v>
      </c>
      <c r="G463" s="33"/>
      <c r="H463" s="25" t="s">
        <v>360</v>
      </c>
      <c r="I463" s="27" t="s">
        <v>920</v>
      </c>
    </row>
    <row r="464" customFormat="false" ht="21.95" hidden="false" customHeight="true" outlineLevel="0" collapsed="false">
      <c r="A464" s="16"/>
      <c r="B464" s="23"/>
      <c r="C464" s="18"/>
      <c r="D464" s="32"/>
      <c r="E464" s="32"/>
      <c r="F464" s="32"/>
      <c r="G464" s="32"/>
      <c r="H464" s="31"/>
      <c r="I464" s="21"/>
    </row>
    <row r="465" customFormat="false" ht="21.95" hidden="false" customHeight="true" outlineLevel="0" collapsed="false">
      <c r="A465" s="16"/>
      <c r="B465" s="23"/>
      <c r="C465" s="34"/>
      <c r="D465" s="35" t="s">
        <v>921</v>
      </c>
      <c r="E465" s="35"/>
      <c r="F465" s="35"/>
      <c r="G465" s="36" t="n">
        <f aca="false">G10+G24+G35+G38+G50+G57+G74+G86+G99+G112+G133+G141+G157+G163+G167+G184+G189+G204+G212+G312+G338+G422+G432+G443+G456+G461</f>
        <v>2986855.42014929</v>
      </c>
      <c r="H465" s="37"/>
      <c r="I465" s="21"/>
    </row>
    <row r="466" customFormat="false" ht="21.95" hidden="false" customHeight="true" outlineLevel="0" collapsed="false">
      <c r="A466" s="16"/>
      <c r="B466" s="23"/>
      <c r="C466" s="18"/>
      <c r="D466" s="35" t="s">
        <v>922</v>
      </c>
      <c r="E466" s="35"/>
      <c r="F466" s="35"/>
      <c r="G466" s="36" t="n">
        <f aca="false">G465*24.97%</f>
        <v>745817.798411278</v>
      </c>
      <c r="H466" s="31"/>
      <c r="I466" s="21"/>
    </row>
    <row r="467" customFormat="false" ht="21.95" hidden="false" customHeight="true" outlineLevel="0" collapsed="false">
      <c r="A467" s="16"/>
      <c r="B467" s="23"/>
      <c r="C467" s="18"/>
      <c r="D467" s="35" t="s">
        <v>923</v>
      </c>
      <c r="E467" s="35"/>
      <c r="F467" s="35"/>
      <c r="G467" s="36" t="n">
        <f aca="false">SUM(G465:G466)</f>
        <v>3732673.21856057</v>
      </c>
      <c r="H467" s="31"/>
      <c r="I467" s="21"/>
    </row>
    <row r="468" customFormat="false" ht="21.95" hidden="false" customHeight="true" outlineLevel="0" collapsed="false">
      <c r="A468" s="16"/>
      <c r="B468" s="23"/>
      <c r="C468" s="18"/>
      <c r="D468" s="38"/>
      <c r="E468" s="38"/>
      <c r="F468" s="38"/>
      <c r="G468" s="38"/>
      <c r="H468" s="31"/>
      <c r="I468" s="21"/>
    </row>
    <row r="469" customFormat="false" ht="21" hidden="false" customHeight="true" outlineLevel="0" collapsed="false">
      <c r="A469" s="39"/>
      <c r="B469" s="40"/>
      <c r="C469" s="41"/>
      <c r="D469" s="42"/>
      <c r="E469" s="42"/>
      <c r="F469" s="42"/>
      <c r="G469" s="42"/>
      <c r="H469" s="43"/>
      <c r="I469" s="44"/>
    </row>
  </sheetData>
  <mergeCells count="5">
    <mergeCell ref="A1:B1"/>
    <mergeCell ref="A6:I6"/>
    <mergeCell ref="D465:F465"/>
    <mergeCell ref="D466:F466"/>
    <mergeCell ref="D467:F467"/>
  </mergeCells>
  <dataValidations count="1">
    <dataValidation allowBlank="true" operator="between" showDropDown="false" showErrorMessage="true" showInputMessage="true" sqref="C214:C222 C224:C310 C457:C459 C462:C463" type="list">
      <formula1>#ref!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A1:I1048576"/>
  <sheetViews>
    <sheetView showFormulas="false" showGridLines="true" showRowColHeaders="true" showZeros="true" rightToLeft="false" tabSelected="false" showOutlineSymbols="true" defaultGridColor="true" view="normal" topLeftCell="A25" colorId="64" zoomScale="75" zoomScaleNormal="75" zoomScalePageLayoutView="100" workbookViewId="0">
      <selection pane="topLeft" activeCell="D42" activeCellId="0" sqref="D42"/>
    </sheetView>
  </sheetViews>
  <sheetFormatPr defaultRowHeight="13.8" zeroHeight="false" outlineLevelRow="0" outlineLevelCol="0"/>
  <cols>
    <col collapsed="false" customWidth="true" hidden="false" outlineLevel="0" max="1" min="1" style="0" width="9.29"/>
    <col collapsed="false" customWidth="true" hidden="false" outlineLevel="0" max="2" min="2" style="0" width="19.14"/>
    <col collapsed="false" customWidth="true" hidden="false" outlineLevel="0" max="3" min="3" style="0" width="19.57"/>
    <col collapsed="false" customWidth="true" hidden="false" outlineLevel="0" max="4" min="4" style="0" width="82.57"/>
    <col collapsed="false" customWidth="true" hidden="false" outlineLevel="0" max="5" min="5" style="0" width="11.14"/>
    <col collapsed="false" customWidth="true" hidden="false" outlineLevel="0" max="6" min="6" style="0" width="14.57"/>
    <col collapsed="false" customWidth="true" hidden="false" outlineLevel="0" max="7" min="7" style="0" width="15.71"/>
    <col collapsed="false" customWidth="true" hidden="false" outlineLevel="0" max="8" min="8" style="0" width="17.41"/>
    <col collapsed="false" customWidth="true" hidden="false" outlineLevel="0" max="9" min="9" style="0" width="18.42"/>
    <col collapsed="false" customWidth="true" hidden="false" outlineLevel="0" max="10" min="10" style="0" width="19.14"/>
    <col collapsed="false" customWidth="true" hidden="false" outlineLevel="0" max="11" min="11" style="0" width="19.57"/>
    <col collapsed="false" customWidth="true" hidden="false" outlineLevel="0" max="1025" min="12" style="0" width="8.67"/>
  </cols>
  <sheetData>
    <row r="1" customFormat="false" ht="79.6" hidden="false" customHeight="true" outlineLevel="0" collapsed="false">
      <c r="A1" s="2"/>
      <c r="B1" s="3"/>
      <c r="C1" s="3"/>
      <c r="D1" s="8"/>
      <c r="E1" s="3"/>
      <c r="F1" s="3"/>
      <c r="G1" s="3"/>
      <c r="H1" s="3"/>
      <c r="I1" s="3"/>
    </row>
    <row r="2" customFormat="false" ht="21" hidden="false" customHeight="true" outlineLevel="0" collapsed="false">
      <c r="A2" s="2" t="s">
        <v>924</v>
      </c>
      <c r="B2" s="2"/>
      <c r="C2" s="2"/>
      <c r="D2" s="2"/>
      <c r="E2" s="3"/>
      <c r="F2" s="3"/>
      <c r="G2" s="3"/>
      <c r="H2" s="3"/>
      <c r="I2" s="3"/>
    </row>
    <row r="3" customFormat="false" ht="21" hidden="false" customHeight="true" outlineLevel="0" collapsed="false">
      <c r="A3" s="4" t="s">
        <v>925</v>
      </c>
      <c r="B3" s="45"/>
      <c r="C3" s="45"/>
      <c r="D3" s="46"/>
      <c r="E3" s="6"/>
      <c r="F3" s="7"/>
      <c r="G3" s="3"/>
      <c r="H3" s="3"/>
      <c r="I3" s="3"/>
    </row>
    <row r="4" customFormat="false" ht="21" hidden="false" customHeight="true" outlineLevel="0" collapsed="false">
      <c r="A4" s="8" t="s">
        <v>926</v>
      </c>
      <c r="B4" s="3"/>
      <c r="C4" s="3"/>
      <c r="D4" s="5"/>
      <c r="E4" s="6"/>
      <c r="F4" s="7"/>
      <c r="G4" s="3"/>
      <c r="H4" s="3"/>
      <c r="I4" s="3"/>
    </row>
    <row r="5" customFormat="false" ht="21" hidden="false" customHeight="true" outlineLevel="0" collapsed="false">
      <c r="A5" s="8" t="s">
        <v>3</v>
      </c>
      <c r="B5" s="3"/>
      <c r="C5" s="3"/>
      <c r="D5" s="5"/>
      <c r="E5" s="6"/>
      <c r="F5" s="7"/>
      <c r="G5" s="3"/>
      <c r="H5" s="3"/>
      <c r="I5" s="3"/>
    </row>
    <row r="6" customFormat="false" ht="9.95" hidden="false" customHeight="true" outlineLevel="0" collapsed="false">
      <c r="A6" s="3"/>
      <c r="B6" s="3"/>
      <c r="C6" s="3"/>
      <c r="D6" s="9"/>
      <c r="E6" s="6"/>
      <c r="F6" s="7"/>
      <c r="G6" s="3"/>
      <c r="H6" s="3"/>
      <c r="I6" s="3"/>
    </row>
    <row r="7" customFormat="false" ht="21" hidden="false" customHeight="true" outlineLevel="0" collapsed="false">
      <c r="A7" s="10" t="s">
        <v>4</v>
      </c>
      <c r="B7" s="10"/>
      <c r="C7" s="10"/>
      <c r="D7" s="10"/>
      <c r="E7" s="10"/>
      <c r="F7" s="10"/>
      <c r="G7" s="10"/>
      <c r="H7" s="10"/>
      <c r="I7" s="10"/>
    </row>
    <row r="8" customFormat="false" ht="21" hidden="false" customHeight="true" outlineLevel="0" collapsed="false">
      <c r="A8" s="12" t="s">
        <v>6</v>
      </c>
      <c r="B8" s="12" t="s">
        <v>13</v>
      </c>
      <c r="C8" s="12" t="s">
        <v>14</v>
      </c>
      <c r="D8" s="12" t="s">
        <v>7</v>
      </c>
      <c r="E8" s="13" t="s">
        <v>8</v>
      </c>
      <c r="F8" s="14" t="s">
        <v>9</v>
      </c>
      <c r="G8" s="15" t="s">
        <v>10</v>
      </c>
      <c r="H8" s="12" t="s">
        <v>11</v>
      </c>
      <c r="I8" s="12" t="s">
        <v>12</v>
      </c>
    </row>
    <row r="9" customFormat="false" ht="21" hidden="false" customHeight="true" outlineLevel="0" collapsed="false">
      <c r="A9" s="16"/>
      <c r="B9" s="20"/>
      <c r="C9" s="21"/>
      <c r="D9" s="17"/>
      <c r="E9" s="18"/>
      <c r="F9" s="19"/>
      <c r="G9" s="19"/>
      <c r="H9" s="19"/>
      <c r="I9" s="19"/>
    </row>
    <row r="10" customFormat="false" ht="18" hidden="false" customHeight="true" outlineLevel="0" collapsed="false">
      <c r="A10" s="22" t="n">
        <v>1</v>
      </c>
      <c r="B10" s="25"/>
      <c r="C10" s="21"/>
      <c r="D10" s="23" t="s">
        <v>5</v>
      </c>
      <c r="E10" s="18"/>
      <c r="F10" s="19"/>
      <c r="G10" s="19"/>
      <c r="H10" s="19"/>
      <c r="I10" s="24" t="n">
        <f aca="false">SUM(H11:H22)</f>
        <v>107333.465</v>
      </c>
    </row>
    <row r="11" customFormat="false" ht="18" hidden="false" customHeight="true" outlineLevel="0" collapsed="false">
      <c r="A11" s="16" t="s">
        <v>18</v>
      </c>
      <c r="B11" s="16" t="s">
        <v>21</v>
      </c>
      <c r="C11" s="26" t="s">
        <v>22</v>
      </c>
      <c r="D11" s="17" t="s">
        <v>19</v>
      </c>
      <c r="E11" s="18" t="s">
        <v>20</v>
      </c>
      <c r="F11" s="19" t="n">
        <v>14</v>
      </c>
      <c r="G11" s="19" t="n">
        <v>700</v>
      </c>
      <c r="H11" s="19" t="n">
        <f aca="false">F11*G11</f>
        <v>9800</v>
      </c>
      <c r="I11" s="19"/>
    </row>
    <row r="12" customFormat="false" ht="23.25" hidden="false" customHeight="true" outlineLevel="0" collapsed="false">
      <c r="A12" s="16" t="s">
        <v>24</v>
      </c>
      <c r="B12" s="16" t="s">
        <v>21</v>
      </c>
      <c r="C12" s="26" t="s">
        <v>26</v>
      </c>
      <c r="D12" s="17" t="s">
        <v>25</v>
      </c>
      <c r="E12" s="18" t="s">
        <v>20</v>
      </c>
      <c r="F12" s="19" t="n">
        <v>21</v>
      </c>
      <c r="G12" s="19" t="n">
        <v>942.39</v>
      </c>
      <c r="H12" s="19" t="n">
        <f aca="false">F12*G12</f>
        <v>19790.19</v>
      </c>
      <c r="I12" s="19"/>
    </row>
    <row r="13" customFormat="false" ht="39" hidden="false" customHeight="true" outlineLevel="0" collapsed="false">
      <c r="A13" s="16" t="s">
        <v>28</v>
      </c>
      <c r="B13" s="16" t="s">
        <v>21</v>
      </c>
      <c r="C13" s="26" t="s">
        <v>31</v>
      </c>
      <c r="D13" s="17" t="s">
        <v>29</v>
      </c>
      <c r="E13" s="18" t="s">
        <v>30</v>
      </c>
      <c r="F13" s="19" t="n">
        <v>300</v>
      </c>
      <c r="G13" s="19" t="n">
        <v>33.43</v>
      </c>
      <c r="H13" s="19" t="n">
        <f aca="false">F13*G13</f>
        <v>10029</v>
      </c>
      <c r="I13" s="19"/>
    </row>
    <row r="14" customFormat="false" ht="30" hidden="false" customHeight="true" outlineLevel="0" collapsed="false">
      <c r="A14" s="16" t="s">
        <v>34</v>
      </c>
      <c r="B14" s="16" t="s">
        <v>21</v>
      </c>
      <c r="C14" s="26" t="s">
        <v>37</v>
      </c>
      <c r="D14" s="17" t="s">
        <v>35</v>
      </c>
      <c r="E14" s="18" t="s">
        <v>36</v>
      </c>
      <c r="F14" s="19" t="n">
        <v>2</v>
      </c>
      <c r="G14" s="19" t="n">
        <v>81.39</v>
      </c>
      <c r="H14" s="19" t="n">
        <f aca="false">F14*G14</f>
        <v>162.78</v>
      </c>
      <c r="I14" s="19"/>
    </row>
    <row r="15" customFormat="false" ht="63.75" hidden="false" customHeight="true" outlineLevel="0" collapsed="false">
      <c r="A15" s="16" t="s">
        <v>40</v>
      </c>
      <c r="B15" s="16" t="s">
        <v>21</v>
      </c>
      <c r="C15" s="26" t="s">
        <v>43</v>
      </c>
      <c r="D15" s="17" t="s">
        <v>41</v>
      </c>
      <c r="E15" s="18" t="s">
        <v>42</v>
      </c>
      <c r="F15" s="19" t="n">
        <v>32</v>
      </c>
      <c r="G15" s="19" t="n">
        <v>504.85</v>
      </c>
      <c r="H15" s="19" t="n">
        <f aca="false">F15*G15</f>
        <v>16155.2</v>
      </c>
      <c r="I15" s="19"/>
    </row>
    <row r="16" customFormat="false" ht="21" hidden="false" customHeight="true" outlineLevel="0" collapsed="false">
      <c r="A16" s="16" t="s">
        <v>45</v>
      </c>
      <c r="B16" s="16" t="s">
        <v>21</v>
      </c>
      <c r="C16" s="26" t="s">
        <v>47</v>
      </c>
      <c r="D16" s="17" t="s">
        <v>46</v>
      </c>
      <c r="E16" s="18" t="s">
        <v>42</v>
      </c>
      <c r="F16" s="19" t="n">
        <v>3</v>
      </c>
      <c r="G16" s="19" t="n">
        <v>116.13</v>
      </c>
      <c r="H16" s="19" t="n">
        <f aca="false">F16*G16</f>
        <v>348.39</v>
      </c>
      <c r="I16" s="19"/>
    </row>
    <row r="17" customFormat="false" ht="21" hidden="false" customHeight="true" outlineLevel="0" collapsed="false">
      <c r="A17" s="16" t="s">
        <v>50</v>
      </c>
      <c r="B17" s="16" t="s">
        <v>52</v>
      </c>
      <c r="C17" s="27" t="n">
        <v>98459</v>
      </c>
      <c r="D17" s="17" t="s">
        <v>51</v>
      </c>
      <c r="E17" s="18" t="s">
        <v>42</v>
      </c>
      <c r="F17" s="19" t="n">
        <v>268.5</v>
      </c>
      <c r="G17" s="19" t="n">
        <v>135.25</v>
      </c>
      <c r="H17" s="19" t="n">
        <f aca="false">F17*G17</f>
        <v>36314.625</v>
      </c>
      <c r="I17" s="19"/>
    </row>
    <row r="18" customFormat="false" ht="21" hidden="false" customHeight="true" outlineLevel="0" collapsed="false">
      <c r="A18" s="16" t="s">
        <v>55</v>
      </c>
      <c r="B18" s="16" t="s">
        <v>21</v>
      </c>
      <c r="C18" s="26" t="s">
        <v>58</v>
      </c>
      <c r="D18" s="17" t="s">
        <v>56</v>
      </c>
      <c r="E18" s="18" t="s">
        <v>57</v>
      </c>
      <c r="F18" s="19" t="n">
        <v>1</v>
      </c>
      <c r="G18" s="19" t="n">
        <v>2346.25</v>
      </c>
      <c r="H18" s="19" t="n">
        <f aca="false">F18*G18</f>
        <v>2346.25</v>
      </c>
      <c r="I18" s="19"/>
    </row>
    <row r="19" customFormat="false" ht="21" hidden="false" customHeight="true" outlineLevel="0" collapsed="false">
      <c r="A19" s="16" t="s">
        <v>61</v>
      </c>
      <c r="B19" s="16" t="s">
        <v>21</v>
      </c>
      <c r="C19" s="26" t="s">
        <v>63</v>
      </c>
      <c r="D19" s="17" t="s">
        <v>62</v>
      </c>
      <c r="E19" s="18" t="s">
        <v>57</v>
      </c>
      <c r="F19" s="19" t="n">
        <v>1</v>
      </c>
      <c r="G19" s="19" t="n">
        <v>4408.95</v>
      </c>
      <c r="H19" s="19" t="n">
        <f aca="false">F19*G19</f>
        <v>4408.95</v>
      </c>
      <c r="I19" s="19"/>
    </row>
    <row r="20" customFormat="false" ht="54" hidden="false" customHeight="true" outlineLevel="0" collapsed="false">
      <c r="A20" s="16" t="s">
        <v>66</v>
      </c>
      <c r="B20" s="28" t="s">
        <v>21</v>
      </c>
      <c r="C20" s="26" t="s">
        <v>68</v>
      </c>
      <c r="D20" s="17" t="s">
        <v>67</v>
      </c>
      <c r="E20" s="18" t="s">
        <v>36</v>
      </c>
      <c r="F20" s="19" t="n">
        <v>4</v>
      </c>
      <c r="G20" s="19" t="n">
        <v>164.79</v>
      </c>
      <c r="H20" s="19" t="n">
        <f aca="false">F20*G20</f>
        <v>659.16</v>
      </c>
      <c r="I20" s="19"/>
    </row>
    <row r="21" customFormat="false" ht="51" hidden="false" customHeight="true" outlineLevel="0" collapsed="false">
      <c r="A21" s="16" t="s">
        <v>70</v>
      </c>
      <c r="B21" s="28" t="s">
        <v>21</v>
      </c>
      <c r="C21" s="26" t="s">
        <v>72</v>
      </c>
      <c r="D21" s="17" t="s">
        <v>71</v>
      </c>
      <c r="E21" s="18" t="s">
        <v>36</v>
      </c>
      <c r="F21" s="19" t="n">
        <v>4</v>
      </c>
      <c r="G21" s="19" t="n">
        <v>520.14</v>
      </c>
      <c r="H21" s="19" t="n">
        <f aca="false">F21*G21</f>
        <v>2080.56</v>
      </c>
      <c r="I21" s="19"/>
    </row>
    <row r="22" customFormat="false" ht="21" hidden="false" customHeight="true" outlineLevel="0" collapsed="false">
      <c r="A22" s="16" t="s">
        <v>75</v>
      </c>
      <c r="B22" s="16" t="s">
        <v>77</v>
      </c>
      <c r="C22" s="27" t="n">
        <v>12689</v>
      </c>
      <c r="D22" s="17" t="s">
        <v>76</v>
      </c>
      <c r="E22" s="18" t="s">
        <v>57</v>
      </c>
      <c r="F22" s="19" t="n">
        <v>1</v>
      </c>
      <c r="G22" s="19" t="n">
        <v>5238.36</v>
      </c>
      <c r="H22" s="19" t="n">
        <f aca="false">F22*G22</f>
        <v>5238.36</v>
      </c>
      <c r="I22" s="19"/>
    </row>
    <row r="23" customFormat="false" ht="21" hidden="false" customHeight="true" outlineLevel="0" collapsed="false">
      <c r="A23" s="16"/>
      <c r="B23" s="16"/>
      <c r="C23" s="27"/>
      <c r="D23" s="17"/>
      <c r="E23" s="18"/>
      <c r="F23" s="19"/>
      <c r="G23" s="19"/>
      <c r="H23" s="19"/>
      <c r="I23" s="19"/>
    </row>
    <row r="24" customFormat="false" ht="21" hidden="false" customHeight="true" outlineLevel="0" collapsed="false">
      <c r="A24" s="22" t="n">
        <v>2</v>
      </c>
      <c r="B24" s="22"/>
      <c r="C24" s="30"/>
      <c r="D24" s="23" t="s">
        <v>15</v>
      </c>
      <c r="E24" s="29"/>
      <c r="F24" s="24"/>
      <c r="G24" s="24"/>
      <c r="H24" s="19"/>
      <c r="I24" s="24" t="n">
        <f aca="false">SUM(H25:H33)</f>
        <v>377981.2</v>
      </c>
    </row>
    <row r="25" customFormat="false" ht="21" hidden="false" customHeight="true" outlineLevel="0" collapsed="false">
      <c r="A25" s="16" t="s">
        <v>83</v>
      </c>
      <c r="B25" s="16" t="s">
        <v>21</v>
      </c>
      <c r="C25" s="27" t="s">
        <v>85</v>
      </c>
      <c r="D25" s="17" t="s">
        <v>84</v>
      </c>
      <c r="E25" s="18" t="s">
        <v>36</v>
      </c>
      <c r="F25" s="19" t="n">
        <v>8</v>
      </c>
      <c r="G25" s="19" t="n">
        <v>153.48</v>
      </c>
      <c r="H25" s="19" t="n">
        <f aca="false">F25*G25</f>
        <v>1227.84</v>
      </c>
      <c r="I25" s="19"/>
    </row>
    <row r="26" customFormat="false" ht="21" hidden="false" customHeight="true" outlineLevel="0" collapsed="false">
      <c r="A26" s="16" t="s">
        <v>88</v>
      </c>
      <c r="B26" s="16" t="s">
        <v>77</v>
      </c>
      <c r="C26" s="27" t="s">
        <v>90</v>
      </c>
      <c r="D26" s="17" t="s">
        <v>89</v>
      </c>
      <c r="E26" s="18" t="s">
        <v>42</v>
      </c>
      <c r="F26" s="19" t="n">
        <v>250</v>
      </c>
      <c r="G26" s="19" t="n">
        <v>9.2</v>
      </c>
      <c r="H26" s="19" t="n">
        <f aca="false">F26*G26</f>
        <v>2300</v>
      </c>
      <c r="I26" s="19"/>
    </row>
    <row r="27" customFormat="false" ht="21" hidden="false" customHeight="true" outlineLevel="0" collapsed="false">
      <c r="A27" s="16" t="s">
        <v>93</v>
      </c>
      <c r="B27" s="16" t="s">
        <v>77</v>
      </c>
      <c r="C27" s="27" t="s">
        <v>95</v>
      </c>
      <c r="D27" s="17" t="s">
        <v>94</v>
      </c>
      <c r="E27" s="18" t="s">
        <v>42</v>
      </c>
      <c r="F27" s="19" t="n">
        <v>250</v>
      </c>
      <c r="G27" s="19" t="n">
        <v>8.95</v>
      </c>
      <c r="H27" s="19" t="n">
        <f aca="false">F27*G27</f>
        <v>2237.5</v>
      </c>
      <c r="I27" s="19"/>
    </row>
    <row r="28" customFormat="false" ht="21" hidden="false" customHeight="true" outlineLevel="0" collapsed="false">
      <c r="A28" s="16" t="s">
        <v>97</v>
      </c>
      <c r="B28" s="16" t="s">
        <v>77</v>
      </c>
      <c r="C28" s="27" t="s">
        <v>99</v>
      </c>
      <c r="D28" s="17" t="s">
        <v>98</v>
      </c>
      <c r="E28" s="18" t="s">
        <v>42</v>
      </c>
      <c r="F28" s="19" t="n">
        <v>250</v>
      </c>
      <c r="G28" s="19" t="n">
        <v>7.2</v>
      </c>
      <c r="H28" s="19" t="n">
        <f aca="false">F28*G28</f>
        <v>1800</v>
      </c>
      <c r="I28" s="19"/>
    </row>
    <row r="29" customFormat="false" ht="99.5" hidden="false" customHeight="false" outlineLevel="0" collapsed="false">
      <c r="A29" s="16" t="s">
        <v>102</v>
      </c>
      <c r="B29" s="16" t="s">
        <v>21</v>
      </c>
      <c r="C29" s="27" t="s">
        <v>104</v>
      </c>
      <c r="D29" s="17" t="s">
        <v>103</v>
      </c>
      <c r="E29" s="18" t="s">
        <v>36</v>
      </c>
      <c r="F29" s="19" t="n">
        <v>1</v>
      </c>
      <c r="G29" s="19" t="n">
        <v>1711.7</v>
      </c>
      <c r="H29" s="19" t="n">
        <f aca="false">F29*G29</f>
        <v>1711.7</v>
      </c>
      <c r="I29" s="19"/>
    </row>
    <row r="30" customFormat="false" ht="21" hidden="false" customHeight="true" outlineLevel="0" collapsed="false">
      <c r="A30" s="16" t="s">
        <v>107</v>
      </c>
      <c r="B30" s="16" t="s">
        <v>21</v>
      </c>
      <c r="C30" s="27" t="s">
        <v>110</v>
      </c>
      <c r="D30" s="17" t="s">
        <v>108</v>
      </c>
      <c r="E30" s="18" t="s">
        <v>109</v>
      </c>
      <c r="F30" s="19" t="n">
        <v>5</v>
      </c>
      <c r="G30" s="19" t="n">
        <v>18207.2</v>
      </c>
      <c r="H30" s="19" t="n">
        <f aca="false">F30*G30</f>
        <v>91036</v>
      </c>
      <c r="I30" s="19"/>
    </row>
    <row r="31" customFormat="false" ht="21" hidden="false" customHeight="true" outlineLevel="0" collapsed="false">
      <c r="A31" s="16" t="s">
        <v>113</v>
      </c>
      <c r="B31" s="16" t="s">
        <v>21</v>
      </c>
      <c r="C31" s="27" t="s">
        <v>110</v>
      </c>
      <c r="D31" s="17" t="s">
        <v>114</v>
      </c>
      <c r="E31" s="18" t="s">
        <v>109</v>
      </c>
      <c r="F31" s="19" t="n">
        <v>7</v>
      </c>
      <c r="G31" s="19" t="n">
        <v>18207.2</v>
      </c>
      <c r="H31" s="19" t="n">
        <f aca="false">F31*G31</f>
        <v>127450.4</v>
      </c>
      <c r="I31" s="19"/>
    </row>
    <row r="32" customFormat="false" ht="21" hidden="false" customHeight="true" outlineLevel="0" collapsed="false">
      <c r="A32" s="16" t="s">
        <v>117</v>
      </c>
      <c r="B32" s="16" t="s">
        <v>21</v>
      </c>
      <c r="C32" s="27" t="s">
        <v>110</v>
      </c>
      <c r="D32" s="17" t="s">
        <v>118</v>
      </c>
      <c r="E32" s="18" t="s">
        <v>109</v>
      </c>
      <c r="F32" s="19" t="n">
        <v>7</v>
      </c>
      <c r="G32" s="19" t="n">
        <v>18207.2</v>
      </c>
      <c r="H32" s="19" t="n">
        <f aca="false">F32*G32</f>
        <v>127450.4</v>
      </c>
      <c r="I32" s="19"/>
    </row>
    <row r="33" customFormat="false" ht="21" hidden="false" customHeight="true" outlineLevel="0" collapsed="false">
      <c r="A33" s="16" t="s">
        <v>120</v>
      </c>
      <c r="B33" s="16" t="s">
        <v>21</v>
      </c>
      <c r="C33" s="27" t="s">
        <v>122</v>
      </c>
      <c r="D33" s="17" t="s">
        <v>121</v>
      </c>
      <c r="E33" s="18" t="s">
        <v>109</v>
      </c>
      <c r="F33" s="19" t="n">
        <v>7</v>
      </c>
      <c r="G33" s="19" t="n">
        <v>3252.48</v>
      </c>
      <c r="H33" s="19" t="n">
        <f aca="false">F33*G33</f>
        <v>22767.36</v>
      </c>
      <c r="I33" s="19"/>
    </row>
    <row r="34" customFormat="false" ht="21" hidden="false" customHeight="true" outlineLevel="0" collapsed="false">
      <c r="A34" s="16"/>
      <c r="B34" s="16"/>
      <c r="C34" s="27"/>
      <c r="D34" s="17"/>
      <c r="E34" s="18"/>
      <c r="F34" s="19"/>
      <c r="G34" s="19"/>
      <c r="H34" s="19"/>
      <c r="I34" s="19"/>
    </row>
    <row r="35" customFormat="false" ht="21" hidden="false" customHeight="true" outlineLevel="0" collapsed="false">
      <c r="A35" s="22" t="n">
        <v>3</v>
      </c>
      <c r="B35" s="16"/>
      <c r="C35" s="27"/>
      <c r="D35" s="23" t="s">
        <v>16</v>
      </c>
      <c r="E35" s="18"/>
      <c r="F35" s="19"/>
      <c r="G35" s="19"/>
      <c r="H35" s="19"/>
      <c r="I35" s="24" t="n">
        <f aca="false">SUM(H36:H36)</f>
        <v>412.5</v>
      </c>
    </row>
    <row r="36" customFormat="false" ht="30" hidden="false" customHeight="true" outlineLevel="0" collapsed="false">
      <c r="A36" s="16" t="s">
        <v>128</v>
      </c>
      <c r="B36" s="16" t="s">
        <v>77</v>
      </c>
      <c r="C36" s="27" t="n">
        <v>16023</v>
      </c>
      <c r="D36" s="17" t="s">
        <v>129</v>
      </c>
      <c r="E36" s="18" t="s">
        <v>42</v>
      </c>
      <c r="F36" s="19" t="n">
        <v>250</v>
      </c>
      <c r="G36" s="19" t="n">
        <v>1.65</v>
      </c>
      <c r="H36" s="19" t="n">
        <f aca="false">F36*G36</f>
        <v>412.5</v>
      </c>
      <c r="I36" s="19"/>
    </row>
    <row r="37" customFormat="false" ht="24" hidden="false" customHeight="true" outlineLevel="0" collapsed="false">
      <c r="A37" s="16"/>
      <c r="B37" s="25"/>
      <c r="C37" s="21"/>
      <c r="D37" s="17"/>
      <c r="E37" s="18"/>
      <c r="F37" s="19"/>
      <c r="G37" s="19"/>
      <c r="H37" s="19"/>
      <c r="I37" s="19"/>
    </row>
    <row r="38" customFormat="false" ht="24" hidden="false" customHeight="true" outlineLevel="0" collapsed="false">
      <c r="A38" s="22" t="n">
        <v>4</v>
      </c>
      <c r="B38" s="25"/>
      <c r="C38" s="21"/>
      <c r="D38" s="23" t="s">
        <v>17</v>
      </c>
      <c r="E38" s="18"/>
      <c r="F38" s="19"/>
      <c r="G38" s="19"/>
      <c r="H38" s="19"/>
      <c r="I38" s="24" t="n">
        <f aca="false">SUM(H39:H48)</f>
        <v>658099.04</v>
      </c>
    </row>
    <row r="39" customFormat="false" ht="24" hidden="false" customHeight="true" outlineLevel="0" collapsed="false">
      <c r="A39" s="16" t="s">
        <v>135</v>
      </c>
      <c r="B39" s="16" t="s">
        <v>52</v>
      </c>
      <c r="C39" s="27" t="n">
        <v>93567</v>
      </c>
      <c r="D39" s="17" t="s">
        <v>136</v>
      </c>
      <c r="E39" s="18" t="s">
        <v>109</v>
      </c>
      <c r="F39" s="19" t="n">
        <v>7</v>
      </c>
      <c r="G39" s="19" t="n">
        <v>21698.93</v>
      </c>
      <c r="H39" s="19" t="n">
        <f aca="false">F39*G39</f>
        <v>151892.51</v>
      </c>
      <c r="I39" s="19"/>
    </row>
    <row r="40" customFormat="false" ht="24" hidden="false" customHeight="true" outlineLevel="0" collapsed="false">
      <c r="A40" s="16" t="s">
        <v>138</v>
      </c>
      <c r="B40" s="16" t="s">
        <v>52</v>
      </c>
      <c r="C40" s="27" t="n">
        <v>90779</v>
      </c>
      <c r="D40" s="17" t="s">
        <v>927</v>
      </c>
      <c r="E40" s="18" t="s">
        <v>140</v>
      </c>
      <c r="F40" s="19" t="n">
        <v>200</v>
      </c>
      <c r="G40" s="19" t="n">
        <v>168.65</v>
      </c>
      <c r="H40" s="19" t="n">
        <f aca="false">F40*G40</f>
        <v>33730</v>
      </c>
      <c r="I40" s="19"/>
    </row>
    <row r="41" customFormat="false" ht="24" hidden="false" customHeight="true" outlineLevel="0" collapsed="false">
      <c r="A41" s="16" t="s">
        <v>142</v>
      </c>
      <c r="B41" s="16" t="s">
        <v>144</v>
      </c>
      <c r="C41" s="27" t="s">
        <v>145</v>
      </c>
      <c r="D41" s="17" t="s">
        <v>143</v>
      </c>
      <c r="E41" s="18" t="s">
        <v>109</v>
      </c>
      <c r="F41" s="19" t="n">
        <v>4</v>
      </c>
      <c r="G41" s="19" t="n">
        <v>12354.4</v>
      </c>
      <c r="H41" s="19" t="n">
        <f aca="false">F41*G41</f>
        <v>49417.6</v>
      </c>
      <c r="I41" s="19"/>
    </row>
    <row r="42" customFormat="false" ht="24" hidden="false" customHeight="true" outlineLevel="0" collapsed="false">
      <c r="A42" s="16" t="s">
        <v>148</v>
      </c>
      <c r="B42" s="16" t="s">
        <v>52</v>
      </c>
      <c r="C42" s="27" t="n">
        <v>94295</v>
      </c>
      <c r="D42" s="17" t="s">
        <v>149</v>
      </c>
      <c r="E42" s="18" t="s">
        <v>109</v>
      </c>
      <c r="F42" s="19" t="n">
        <v>7</v>
      </c>
      <c r="G42" s="19" t="n">
        <v>10088.32</v>
      </c>
      <c r="H42" s="19" t="n">
        <f aca="false">F42*G42</f>
        <v>70618.24</v>
      </c>
      <c r="I42" s="19"/>
    </row>
    <row r="43" customFormat="false" ht="24" hidden="false" customHeight="true" outlineLevel="0" collapsed="false">
      <c r="A43" s="16" t="s">
        <v>152</v>
      </c>
      <c r="B43" s="16" t="s">
        <v>52</v>
      </c>
      <c r="C43" s="27" t="n">
        <v>93572</v>
      </c>
      <c r="D43" s="17" t="s">
        <v>153</v>
      </c>
      <c r="E43" s="18" t="s">
        <v>109</v>
      </c>
      <c r="F43" s="19" t="n">
        <v>7</v>
      </c>
      <c r="G43" s="19" t="n">
        <v>6333.68</v>
      </c>
      <c r="H43" s="19" t="n">
        <f aca="false">F43*G43</f>
        <v>44335.76</v>
      </c>
      <c r="I43" s="19"/>
    </row>
    <row r="44" customFormat="false" ht="24" hidden="false" customHeight="true" outlineLevel="0" collapsed="false">
      <c r="A44" s="16" t="s">
        <v>156</v>
      </c>
      <c r="B44" s="16" t="s">
        <v>52</v>
      </c>
      <c r="C44" s="27" t="n">
        <v>93564</v>
      </c>
      <c r="D44" s="17" t="s">
        <v>157</v>
      </c>
      <c r="E44" s="18" t="s">
        <v>109</v>
      </c>
      <c r="F44" s="19" t="n">
        <v>7</v>
      </c>
      <c r="G44" s="19" t="n">
        <v>5691.85</v>
      </c>
      <c r="H44" s="19" t="n">
        <f aca="false">F44*G44</f>
        <v>39842.95</v>
      </c>
      <c r="I44" s="19"/>
    </row>
    <row r="45" customFormat="false" ht="24" hidden="false" customHeight="true" outlineLevel="0" collapsed="false">
      <c r="A45" s="16" t="s">
        <v>160</v>
      </c>
      <c r="B45" s="16" t="s">
        <v>52</v>
      </c>
      <c r="C45" s="27" t="n">
        <v>93563</v>
      </c>
      <c r="D45" s="17" t="s">
        <v>161</v>
      </c>
      <c r="E45" s="18" t="s">
        <v>109</v>
      </c>
      <c r="F45" s="19" t="n">
        <v>7</v>
      </c>
      <c r="G45" s="19" t="n">
        <v>5449.85</v>
      </c>
      <c r="H45" s="19" t="n">
        <f aca="false">F45*G45</f>
        <v>38148.95</v>
      </c>
      <c r="I45" s="19"/>
    </row>
    <row r="46" customFormat="false" ht="24" hidden="false" customHeight="true" outlineLevel="0" collapsed="false">
      <c r="A46" s="16" t="s">
        <v>163</v>
      </c>
      <c r="B46" s="16" t="s">
        <v>52</v>
      </c>
      <c r="C46" s="27" t="n">
        <v>100321</v>
      </c>
      <c r="D46" s="17" t="s">
        <v>164</v>
      </c>
      <c r="E46" s="18" t="s">
        <v>109</v>
      </c>
      <c r="F46" s="19" t="n">
        <v>7</v>
      </c>
      <c r="G46" s="19" t="n">
        <v>10424.18</v>
      </c>
      <c r="H46" s="19" t="n">
        <f aca="false">F46*G46</f>
        <v>72969.26</v>
      </c>
      <c r="I46" s="19"/>
    </row>
    <row r="47" customFormat="false" ht="24" hidden="false" customHeight="true" outlineLevel="0" collapsed="false">
      <c r="A47" s="16" t="s">
        <v>166</v>
      </c>
      <c r="B47" s="16" t="s">
        <v>52</v>
      </c>
      <c r="C47" s="27" t="n">
        <v>101452</v>
      </c>
      <c r="D47" s="17" t="s">
        <v>167</v>
      </c>
      <c r="E47" s="18" t="s">
        <v>109</v>
      </c>
      <c r="F47" s="19" t="n">
        <v>14</v>
      </c>
      <c r="G47" s="19" t="n">
        <v>4509.07</v>
      </c>
      <c r="H47" s="19" t="n">
        <f aca="false">F47*G47</f>
        <v>63126.98</v>
      </c>
      <c r="I47" s="19"/>
    </row>
    <row r="48" customFormat="false" ht="24" hidden="false" customHeight="true" outlineLevel="0" collapsed="false">
      <c r="A48" s="16" t="s">
        <v>169</v>
      </c>
      <c r="B48" s="16" t="s">
        <v>52</v>
      </c>
      <c r="C48" s="27" t="n">
        <v>101460</v>
      </c>
      <c r="D48" s="17" t="s">
        <v>170</v>
      </c>
      <c r="E48" s="18" t="s">
        <v>109</v>
      </c>
      <c r="F48" s="19" t="n">
        <v>21</v>
      </c>
      <c r="G48" s="19" t="n">
        <v>4476.99</v>
      </c>
      <c r="H48" s="19" t="n">
        <f aca="false">F48*G48</f>
        <v>94016.79</v>
      </c>
      <c r="I48" s="19"/>
    </row>
    <row r="49" customFormat="false" ht="24" hidden="false" customHeight="true" outlineLevel="0" collapsed="false">
      <c r="A49" s="16"/>
      <c r="B49" s="25"/>
      <c r="C49" s="28"/>
      <c r="D49" s="17"/>
      <c r="E49" s="18"/>
      <c r="F49" s="19"/>
      <c r="G49" s="19"/>
      <c r="H49" s="19"/>
      <c r="I49" s="19"/>
    </row>
    <row r="50" customFormat="false" ht="24" hidden="false" customHeight="true" outlineLevel="0" collapsed="false">
      <c r="A50" s="22" t="n">
        <v>5</v>
      </c>
      <c r="B50" s="25"/>
      <c r="C50" s="28"/>
      <c r="D50" s="23" t="s">
        <v>23</v>
      </c>
      <c r="E50" s="18"/>
      <c r="F50" s="19"/>
      <c r="G50" s="19"/>
      <c r="H50" s="19"/>
      <c r="I50" s="24" t="n">
        <f aca="false">SUM(H51:H55)</f>
        <v>336821.61</v>
      </c>
    </row>
    <row r="51" customFormat="false" ht="24" hidden="false" customHeight="true" outlineLevel="0" collapsed="false">
      <c r="A51" s="16" t="s">
        <v>176</v>
      </c>
      <c r="B51" s="16" t="s">
        <v>77</v>
      </c>
      <c r="C51" s="27" t="n">
        <v>14044</v>
      </c>
      <c r="D51" s="17" t="s">
        <v>177</v>
      </c>
      <c r="E51" s="18" t="s">
        <v>109</v>
      </c>
      <c r="F51" s="19" t="n">
        <v>7</v>
      </c>
      <c r="G51" s="19" t="n">
        <v>874.49</v>
      </c>
      <c r="H51" s="19" t="n">
        <f aca="false">F51*G51</f>
        <v>6121.43</v>
      </c>
      <c r="I51" s="19"/>
    </row>
    <row r="52" customFormat="false" ht="24" hidden="false" customHeight="true" outlineLevel="0" collapsed="false">
      <c r="A52" s="16" t="s">
        <v>180</v>
      </c>
      <c r="B52" s="16" t="s">
        <v>77</v>
      </c>
      <c r="C52" s="27" t="n">
        <v>14050</v>
      </c>
      <c r="D52" s="17" t="s">
        <v>181</v>
      </c>
      <c r="E52" s="18" t="s">
        <v>109</v>
      </c>
      <c r="F52" s="19" t="n">
        <v>7</v>
      </c>
      <c r="G52" s="19" t="n">
        <v>483.34</v>
      </c>
      <c r="H52" s="19" t="n">
        <f aca="false">F52*G52</f>
        <v>3383.38</v>
      </c>
      <c r="I52" s="19"/>
    </row>
    <row r="53" customFormat="false" ht="24" hidden="false" customHeight="true" outlineLevel="0" collapsed="false">
      <c r="A53" s="16" t="s">
        <v>184</v>
      </c>
      <c r="B53" s="16" t="s">
        <v>77</v>
      </c>
      <c r="C53" s="27" t="n">
        <v>14040</v>
      </c>
      <c r="D53" s="17" t="s">
        <v>185</v>
      </c>
      <c r="E53" s="18" t="s">
        <v>57</v>
      </c>
      <c r="F53" s="19" t="n">
        <v>40</v>
      </c>
      <c r="G53" s="19" t="n">
        <v>239.32</v>
      </c>
      <c r="H53" s="19" t="n">
        <f aca="false">F53*G53</f>
        <v>9572.8</v>
      </c>
      <c r="I53" s="19"/>
    </row>
    <row r="54" customFormat="false" ht="24" hidden="false" customHeight="true" outlineLevel="0" collapsed="false">
      <c r="A54" s="16" t="s">
        <v>187</v>
      </c>
      <c r="B54" s="16" t="s">
        <v>77</v>
      </c>
      <c r="C54" s="27" t="n">
        <v>14300</v>
      </c>
      <c r="D54" s="17" t="s">
        <v>188</v>
      </c>
      <c r="E54" s="18" t="s">
        <v>109</v>
      </c>
      <c r="F54" s="19" t="n">
        <v>7</v>
      </c>
      <c r="G54" s="19" t="n">
        <v>1392</v>
      </c>
      <c r="H54" s="19" t="n">
        <f aca="false">F54*G54</f>
        <v>9744</v>
      </c>
      <c r="I54" s="19"/>
    </row>
    <row r="55" customFormat="false" ht="29.85" hidden="false" customHeight="false" outlineLevel="0" collapsed="false">
      <c r="A55" s="16" t="s">
        <v>191</v>
      </c>
      <c r="B55" s="16" t="s">
        <v>77</v>
      </c>
      <c r="C55" s="27" t="n">
        <v>14159</v>
      </c>
      <c r="D55" s="17" t="s">
        <v>192</v>
      </c>
      <c r="E55" s="18" t="s">
        <v>36</v>
      </c>
      <c r="F55" s="19" t="n">
        <f aca="false">10*176*7</f>
        <v>12320</v>
      </c>
      <c r="G55" s="19" t="n">
        <v>25</v>
      </c>
      <c r="H55" s="19" t="n">
        <f aca="false">F55*G55</f>
        <v>308000</v>
      </c>
      <c r="I55" s="19"/>
    </row>
    <row r="56" customFormat="false" ht="24" hidden="false" customHeight="true" outlineLevel="0" collapsed="false">
      <c r="A56" s="16"/>
      <c r="B56" s="31"/>
      <c r="C56" s="28"/>
      <c r="D56" s="17"/>
      <c r="E56" s="18"/>
      <c r="F56" s="19"/>
      <c r="G56" s="19"/>
      <c r="H56" s="19"/>
      <c r="I56" s="19"/>
    </row>
    <row r="57" customFormat="false" ht="24" hidden="false" customHeight="true" outlineLevel="0" collapsed="false">
      <c r="A57" s="22" t="n">
        <v>6</v>
      </c>
      <c r="B57" s="31"/>
      <c r="C57" s="28"/>
      <c r="D57" s="23" t="s">
        <v>27</v>
      </c>
      <c r="E57" s="18"/>
      <c r="F57" s="19"/>
      <c r="G57" s="19"/>
      <c r="H57" s="19"/>
      <c r="I57" s="24" t="n">
        <f aca="false">I58+I68</f>
        <v>239951.0642</v>
      </c>
    </row>
    <row r="58" customFormat="false" ht="24" hidden="false" customHeight="true" outlineLevel="0" collapsed="false">
      <c r="A58" s="22" t="s">
        <v>32</v>
      </c>
      <c r="B58" s="31"/>
      <c r="C58" s="28"/>
      <c r="D58" s="23" t="s">
        <v>33</v>
      </c>
      <c r="E58" s="18"/>
      <c r="F58" s="19"/>
      <c r="G58" s="19"/>
      <c r="H58" s="19"/>
      <c r="I58" s="24" t="n">
        <f aca="false">SUM(H59:H67)</f>
        <v>210593.6902</v>
      </c>
    </row>
    <row r="59" customFormat="false" ht="24" hidden="false" customHeight="true" outlineLevel="0" collapsed="false">
      <c r="A59" s="16" t="s">
        <v>201</v>
      </c>
      <c r="B59" s="16" t="s">
        <v>77</v>
      </c>
      <c r="C59" s="27" t="n">
        <v>20681</v>
      </c>
      <c r="D59" s="17" t="s">
        <v>202</v>
      </c>
      <c r="E59" s="18" t="s">
        <v>42</v>
      </c>
      <c r="F59" s="19" t="n">
        <v>376</v>
      </c>
      <c r="G59" s="19" t="n">
        <v>43.52</v>
      </c>
      <c r="H59" s="19" t="n">
        <f aca="false">F59*G59</f>
        <v>16363.52</v>
      </c>
      <c r="I59" s="19"/>
    </row>
    <row r="60" customFormat="false" ht="24" hidden="false" customHeight="true" outlineLevel="0" collapsed="false">
      <c r="A60" s="16" t="s">
        <v>205</v>
      </c>
      <c r="B60" s="25" t="s">
        <v>21</v>
      </c>
      <c r="C60" s="27" t="s">
        <v>208</v>
      </c>
      <c r="D60" s="17" t="s">
        <v>206</v>
      </c>
      <c r="E60" s="18" t="s">
        <v>207</v>
      </c>
      <c r="F60" s="19" t="n">
        <v>13.63</v>
      </c>
      <c r="G60" s="19" t="n">
        <v>2944.54</v>
      </c>
      <c r="H60" s="19" t="n">
        <f aca="false">F60*G60</f>
        <v>40134.0802</v>
      </c>
      <c r="I60" s="19"/>
    </row>
    <row r="61" customFormat="false" ht="24" hidden="false" customHeight="true" outlineLevel="0" collapsed="false">
      <c r="A61" s="16" t="s">
        <v>211</v>
      </c>
      <c r="B61" s="25" t="s">
        <v>21</v>
      </c>
      <c r="C61" s="28" t="s">
        <v>214</v>
      </c>
      <c r="D61" s="17" t="s">
        <v>212</v>
      </c>
      <c r="E61" s="18" t="s">
        <v>213</v>
      </c>
      <c r="F61" s="19" t="n">
        <v>24</v>
      </c>
      <c r="G61" s="19" t="n">
        <v>82.81</v>
      </c>
      <c r="H61" s="19" t="n">
        <f aca="false">F61*G61</f>
        <v>1987.44</v>
      </c>
      <c r="I61" s="19"/>
    </row>
    <row r="62" customFormat="false" ht="24" hidden="false" customHeight="true" outlineLevel="0" collapsed="false">
      <c r="A62" s="16" t="s">
        <v>217</v>
      </c>
      <c r="B62" s="16" t="s">
        <v>77</v>
      </c>
      <c r="C62" s="27" t="n">
        <v>171215</v>
      </c>
      <c r="D62" s="17" t="s">
        <v>218</v>
      </c>
      <c r="E62" s="18" t="s">
        <v>213</v>
      </c>
      <c r="F62" s="19" t="n">
        <v>53</v>
      </c>
      <c r="G62" s="19" t="n">
        <v>151.72</v>
      </c>
      <c r="H62" s="19" t="n">
        <f aca="false">F62*G62</f>
        <v>8041.16</v>
      </c>
      <c r="I62" s="19"/>
    </row>
    <row r="63" customFormat="false" ht="24" hidden="false" customHeight="true" outlineLevel="0" collapsed="false">
      <c r="A63" s="16" t="s">
        <v>221</v>
      </c>
      <c r="B63" s="25" t="s">
        <v>21</v>
      </c>
      <c r="C63" s="28" t="s">
        <v>223</v>
      </c>
      <c r="D63" s="17" t="s">
        <v>222</v>
      </c>
      <c r="E63" s="18" t="s">
        <v>42</v>
      </c>
      <c r="F63" s="19" t="n">
        <v>20</v>
      </c>
      <c r="G63" s="19" t="n">
        <v>1.88</v>
      </c>
      <c r="H63" s="19" t="n">
        <f aca="false">F63*G63</f>
        <v>37.6</v>
      </c>
      <c r="I63" s="19"/>
    </row>
    <row r="64" customFormat="false" ht="24" hidden="false" customHeight="true" outlineLevel="0" collapsed="false">
      <c r="A64" s="16" t="s">
        <v>226</v>
      </c>
      <c r="B64" s="25" t="s">
        <v>21</v>
      </c>
      <c r="C64" s="27" t="s">
        <v>228</v>
      </c>
      <c r="D64" s="17" t="s">
        <v>227</v>
      </c>
      <c r="E64" s="18" t="s">
        <v>42</v>
      </c>
      <c r="F64" s="19" t="n">
        <v>93</v>
      </c>
      <c r="G64" s="19" t="n">
        <v>431.67</v>
      </c>
      <c r="H64" s="19" t="n">
        <f aca="false">F64*G64</f>
        <v>40145.31</v>
      </c>
      <c r="I64" s="19"/>
    </row>
    <row r="65" customFormat="false" ht="24" hidden="false" customHeight="true" outlineLevel="0" collapsed="false">
      <c r="A65" s="16" t="s">
        <v>230</v>
      </c>
      <c r="B65" s="25" t="s">
        <v>21</v>
      </c>
      <c r="C65" s="27" t="s">
        <v>233</v>
      </c>
      <c r="D65" s="17" t="s">
        <v>231</v>
      </c>
      <c r="E65" s="18" t="s">
        <v>232</v>
      </c>
      <c r="F65" s="19" t="n">
        <v>440</v>
      </c>
      <c r="G65" s="19" t="n">
        <v>184.74</v>
      </c>
      <c r="H65" s="19" t="n">
        <f aca="false">F65*G65</f>
        <v>81285.6</v>
      </c>
      <c r="I65" s="19"/>
    </row>
    <row r="66" customFormat="false" ht="24" hidden="false" customHeight="true" outlineLevel="0" collapsed="false">
      <c r="A66" s="16" t="s">
        <v>235</v>
      </c>
      <c r="B66" s="16" t="s">
        <v>52</v>
      </c>
      <c r="C66" s="27" t="n">
        <v>92759</v>
      </c>
      <c r="D66" s="17" t="s">
        <v>236</v>
      </c>
      <c r="E66" s="18" t="s">
        <v>237</v>
      </c>
      <c r="F66" s="19" t="n">
        <v>262</v>
      </c>
      <c r="G66" s="19" t="n">
        <v>17.31</v>
      </c>
      <c r="H66" s="19" t="n">
        <f aca="false">F66*G66</f>
        <v>4535.22</v>
      </c>
      <c r="I66" s="19"/>
    </row>
    <row r="67" customFormat="false" ht="24" hidden="false" customHeight="true" outlineLevel="0" collapsed="false">
      <c r="A67" s="16" t="s">
        <v>239</v>
      </c>
      <c r="B67" s="16" t="s">
        <v>52</v>
      </c>
      <c r="C67" s="27" t="n">
        <v>92761</v>
      </c>
      <c r="D67" s="17" t="s">
        <v>240</v>
      </c>
      <c r="E67" s="18" t="s">
        <v>237</v>
      </c>
      <c r="F67" s="19" t="n">
        <v>1144</v>
      </c>
      <c r="G67" s="19" t="n">
        <v>15.79</v>
      </c>
      <c r="H67" s="19" t="n">
        <f aca="false">F67*G67</f>
        <v>18063.76</v>
      </c>
      <c r="I67" s="19"/>
    </row>
    <row r="68" customFormat="false" ht="24" hidden="false" customHeight="true" outlineLevel="0" collapsed="false">
      <c r="A68" s="22" t="s">
        <v>38</v>
      </c>
      <c r="B68" s="31"/>
      <c r="C68" s="28"/>
      <c r="D68" s="23" t="s">
        <v>39</v>
      </c>
      <c r="E68" s="18"/>
      <c r="F68" s="19"/>
      <c r="G68" s="19"/>
      <c r="H68" s="19"/>
      <c r="I68" s="24" t="n">
        <f aca="false">SUM(H69:H72)</f>
        <v>29357.374</v>
      </c>
    </row>
    <row r="69" customFormat="false" ht="24" hidden="false" customHeight="true" outlineLevel="0" collapsed="false">
      <c r="A69" s="16" t="s">
        <v>243</v>
      </c>
      <c r="B69" s="16" t="s">
        <v>21</v>
      </c>
      <c r="C69" s="27" t="s">
        <v>245</v>
      </c>
      <c r="D69" s="17" t="s">
        <v>244</v>
      </c>
      <c r="E69" s="18" t="s">
        <v>237</v>
      </c>
      <c r="F69" s="19" t="n">
        <v>325</v>
      </c>
      <c r="G69" s="19" t="n">
        <v>13.15</v>
      </c>
      <c r="H69" s="19" t="n">
        <f aca="false">F69*G69</f>
        <v>4273.75</v>
      </c>
      <c r="I69" s="19"/>
    </row>
    <row r="70" customFormat="false" ht="24" hidden="false" customHeight="true" outlineLevel="0" collapsed="false">
      <c r="A70" s="16" t="s">
        <v>247</v>
      </c>
      <c r="B70" s="16" t="s">
        <v>21</v>
      </c>
      <c r="C70" s="27" t="s">
        <v>233</v>
      </c>
      <c r="D70" s="17" t="s">
        <v>248</v>
      </c>
      <c r="E70" s="18" t="s">
        <v>42</v>
      </c>
      <c r="F70" s="19" t="n">
        <v>20.4</v>
      </c>
      <c r="G70" s="19" t="n">
        <v>184.74</v>
      </c>
      <c r="H70" s="19" t="n">
        <f aca="false">F70*G70</f>
        <v>3768.696</v>
      </c>
      <c r="I70" s="19"/>
    </row>
    <row r="71" customFormat="false" ht="24" hidden="false" customHeight="true" outlineLevel="0" collapsed="false">
      <c r="A71" s="16" t="s">
        <v>250</v>
      </c>
      <c r="B71" s="16" t="s">
        <v>21</v>
      </c>
      <c r="C71" s="27" t="s">
        <v>252</v>
      </c>
      <c r="D71" s="17" t="s">
        <v>251</v>
      </c>
      <c r="E71" s="18" t="s">
        <v>207</v>
      </c>
      <c r="F71" s="19" t="n">
        <v>6</v>
      </c>
      <c r="G71" s="19" t="n">
        <v>19.04</v>
      </c>
      <c r="H71" s="19" t="n">
        <f aca="false">F71*G71</f>
        <v>114.24</v>
      </c>
      <c r="I71" s="19"/>
    </row>
    <row r="72" customFormat="false" ht="38.25" hidden="false" customHeight="true" outlineLevel="0" collapsed="false">
      <c r="A72" s="16" t="s">
        <v>253</v>
      </c>
      <c r="B72" s="16" t="s">
        <v>21</v>
      </c>
      <c r="C72" s="27" t="s">
        <v>208</v>
      </c>
      <c r="D72" s="17" t="s">
        <v>254</v>
      </c>
      <c r="E72" s="18" t="s">
        <v>255</v>
      </c>
      <c r="F72" s="19" t="n">
        <v>7.2</v>
      </c>
      <c r="G72" s="19" t="n">
        <v>2944.54</v>
      </c>
      <c r="H72" s="19" t="n">
        <f aca="false">F72*G72</f>
        <v>21200.688</v>
      </c>
      <c r="I72" s="19"/>
    </row>
    <row r="73" customFormat="false" ht="24" hidden="false" customHeight="true" outlineLevel="0" collapsed="false">
      <c r="A73" s="16"/>
      <c r="B73" s="25"/>
      <c r="C73" s="28"/>
      <c r="D73" s="17"/>
      <c r="E73" s="18"/>
      <c r="F73" s="19"/>
      <c r="G73" s="19"/>
      <c r="H73" s="19"/>
      <c r="I73" s="19"/>
    </row>
    <row r="74" customFormat="false" ht="24" hidden="false" customHeight="true" outlineLevel="0" collapsed="false">
      <c r="A74" s="22" t="n">
        <v>7</v>
      </c>
      <c r="B74" s="16"/>
      <c r="C74" s="28"/>
      <c r="D74" s="23" t="s">
        <v>44</v>
      </c>
      <c r="E74" s="18"/>
      <c r="F74" s="19"/>
      <c r="G74" s="19"/>
      <c r="H74" s="19"/>
      <c r="I74" s="24" t="n">
        <f aca="false">I75+I78+I80+I82</f>
        <v>9563.17</v>
      </c>
    </row>
    <row r="75" customFormat="false" ht="24" hidden="false" customHeight="true" outlineLevel="0" collapsed="false">
      <c r="A75" s="22" t="s">
        <v>48</v>
      </c>
      <c r="B75" s="16"/>
      <c r="C75" s="28"/>
      <c r="D75" s="23" t="s">
        <v>49</v>
      </c>
      <c r="E75" s="18"/>
      <c r="F75" s="19"/>
      <c r="G75" s="19"/>
      <c r="H75" s="19"/>
      <c r="I75" s="24" t="n">
        <f aca="false">SUM(H76:H77)</f>
        <v>7519.93</v>
      </c>
    </row>
    <row r="76" customFormat="false" ht="97.5" hidden="false" customHeight="true" outlineLevel="0" collapsed="false">
      <c r="A76" s="16" t="s">
        <v>256</v>
      </c>
      <c r="B76" s="16" t="s">
        <v>21</v>
      </c>
      <c r="C76" s="28" t="s">
        <v>258</v>
      </c>
      <c r="D76" s="17" t="s">
        <v>257</v>
      </c>
      <c r="E76" s="18" t="s">
        <v>42</v>
      </c>
      <c r="F76" s="19" t="n">
        <v>45.6</v>
      </c>
      <c r="G76" s="19" t="n">
        <v>75.35</v>
      </c>
      <c r="H76" s="19" t="n">
        <f aca="false">F76*G76</f>
        <v>3435.96</v>
      </c>
      <c r="I76" s="19"/>
    </row>
    <row r="77" customFormat="false" ht="80.25" hidden="false" customHeight="true" outlineLevel="0" collapsed="false">
      <c r="A77" s="16" t="s">
        <v>259</v>
      </c>
      <c r="B77" s="16" t="s">
        <v>21</v>
      </c>
      <c r="C77" s="28" t="s">
        <v>258</v>
      </c>
      <c r="D77" s="17" t="s">
        <v>260</v>
      </c>
      <c r="E77" s="18" t="s">
        <v>42</v>
      </c>
      <c r="F77" s="19" t="n">
        <v>54.2</v>
      </c>
      <c r="G77" s="19" t="n">
        <v>75.35</v>
      </c>
      <c r="H77" s="19" t="n">
        <f aca="false">F77*G77</f>
        <v>4083.97</v>
      </c>
      <c r="I77" s="19"/>
    </row>
    <row r="78" customFormat="false" ht="24" hidden="false" customHeight="true" outlineLevel="0" collapsed="false">
      <c r="A78" s="22" t="s">
        <v>53</v>
      </c>
      <c r="B78" s="16"/>
      <c r="C78" s="28"/>
      <c r="D78" s="23" t="s">
        <v>54</v>
      </c>
      <c r="E78" s="18"/>
      <c r="F78" s="19"/>
      <c r="G78" s="19"/>
      <c r="H78" s="19"/>
      <c r="I78" s="24" t="n">
        <f aca="false">SUM(H79:H79)</f>
        <v>276.04</v>
      </c>
    </row>
    <row r="79" customFormat="false" ht="45.75" hidden="false" customHeight="true" outlineLevel="0" collapsed="false">
      <c r="A79" s="16" t="s">
        <v>261</v>
      </c>
      <c r="B79" s="16" t="s">
        <v>21</v>
      </c>
      <c r="C79" s="28" t="s">
        <v>263</v>
      </c>
      <c r="D79" s="17" t="s">
        <v>262</v>
      </c>
      <c r="E79" s="18" t="s">
        <v>42</v>
      </c>
      <c r="F79" s="19" t="n">
        <v>206</v>
      </c>
      <c r="G79" s="19" t="n">
        <v>1.34</v>
      </c>
      <c r="H79" s="19" t="n">
        <f aca="false">F79*G79</f>
        <v>276.04</v>
      </c>
      <c r="I79" s="19"/>
    </row>
    <row r="80" customFormat="false" ht="24" hidden="false" customHeight="true" outlineLevel="0" collapsed="false">
      <c r="A80" s="22" t="s">
        <v>59</v>
      </c>
      <c r="B80" s="16"/>
      <c r="C80" s="28"/>
      <c r="D80" s="23" t="s">
        <v>60</v>
      </c>
      <c r="E80" s="18"/>
      <c r="F80" s="19"/>
      <c r="G80" s="19"/>
      <c r="H80" s="19"/>
      <c r="I80" s="24" t="n">
        <f aca="false">SUM(H81:H81)</f>
        <v>367.2</v>
      </c>
    </row>
    <row r="81" customFormat="false" ht="42" hidden="false" customHeight="true" outlineLevel="0" collapsed="false">
      <c r="A81" s="16" t="s">
        <v>264</v>
      </c>
      <c r="B81" s="16" t="s">
        <v>21</v>
      </c>
      <c r="C81" s="28" t="s">
        <v>266</v>
      </c>
      <c r="D81" s="17" t="s">
        <v>265</v>
      </c>
      <c r="E81" s="18" t="s">
        <v>42</v>
      </c>
      <c r="F81" s="19" t="n">
        <v>272</v>
      </c>
      <c r="G81" s="19" t="n">
        <v>1.35</v>
      </c>
      <c r="H81" s="19" t="n">
        <f aca="false">F81*G81</f>
        <v>367.2</v>
      </c>
      <c r="I81" s="19"/>
    </row>
    <row r="82" customFormat="false" ht="24" hidden="false" customHeight="true" outlineLevel="0" collapsed="false">
      <c r="A82" s="22" t="s">
        <v>64</v>
      </c>
      <c r="B82" s="16"/>
      <c r="C82" s="28"/>
      <c r="D82" s="23" t="s">
        <v>65</v>
      </c>
      <c r="E82" s="18"/>
      <c r="F82" s="19"/>
      <c r="G82" s="19"/>
      <c r="H82" s="19"/>
      <c r="I82" s="24" t="n">
        <f aca="false">SUM(H83:H84)</f>
        <v>1400</v>
      </c>
    </row>
    <row r="83" customFormat="false" ht="49.5" hidden="false" customHeight="true" outlineLevel="0" collapsed="false">
      <c r="A83" s="16" t="s">
        <v>267</v>
      </c>
      <c r="B83" s="16"/>
      <c r="C83" s="28"/>
      <c r="D83" s="17" t="s">
        <v>268</v>
      </c>
      <c r="E83" s="18" t="s">
        <v>42</v>
      </c>
      <c r="F83" s="19" t="n">
        <v>80</v>
      </c>
      <c r="G83" s="19" t="n">
        <v>5</v>
      </c>
      <c r="H83" s="19" t="n">
        <f aca="false">F83*G83</f>
        <v>400</v>
      </c>
      <c r="I83" s="19"/>
    </row>
    <row r="84" customFormat="false" ht="42" hidden="false" customHeight="true" outlineLevel="0" collapsed="false">
      <c r="A84" s="16" t="s">
        <v>269</v>
      </c>
      <c r="B84" s="16"/>
      <c r="C84" s="28"/>
      <c r="D84" s="17" t="s">
        <v>270</v>
      </c>
      <c r="E84" s="18" t="s">
        <v>213</v>
      </c>
      <c r="F84" s="19" t="n">
        <v>100</v>
      </c>
      <c r="G84" s="19" t="n">
        <v>10</v>
      </c>
      <c r="H84" s="19" t="n">
        <f aca="false">F84*G84</f>
        <v>1000</v>
      </c>
      <c r="I84" s="19"/>
    </row>
    <row r="85" customFormat="false" ht="24" hidden="false" customHeight="true" outlineLevel="0" collapsed="false">
      <c r="A85" s="16"/>
      <c r="B85" s="16"/>
      <c r="C85" s="28"/>
      <c r="D85" s="17"/>
      <c r="E85" s="18"/>
      <c r="F85" s="19"/>
      <c r="G85" s="19"/>
      <c r="H85" s="19"/>
      <c r="I85" s="19"/>
    </row>
    <row r="86" customFormat="false" ht="24" hidden="false" customHeight="true" outlineLevel="0" collapsed="false">
      <c r="A86" s="22" t="n">
        <v>8</v>
      </c>
      <c r="B86" s="16"/>
      <c r="C86" s="28"/>
      <c r="D86" s="23" t="s">
        <v>69</v>
      </c>
      <c r="E86" s="18"/>
      <c r="F86" s="19"/>
      <c r="G86" s="19"/>
      <c r="H86" s="19"/>
      <c r="I86" s="24" t="n">
        <f aca="false">I87+I93+I95</f>
        <v>141705.31</v>
      </c>
    </row>
    <row r="87" customFormat="false" ht="24" hidden="false" customHeight="true" outlineLevel="0" collapsed="false">
      <c r="A87" s="22" t="s">
        <v>73</v>
      </c>
      <c r="B87" s="16"/>
      <c r="C87" s="28"/>
      <c r="D87" s="23" t="s">
        <v>74</v>
      </c>
      <c r="E87" s="18"/>
      <c r="F87" s="19"/>
      <c r="G87" s="19"/>
      <c r="H87" s="19"/>
      <c r="I87" s="24" t="n">
        <f aca="false">SUM(H88:H92)</f>
        <v>122080.32</v>
      </c>
    </row>
    <row r="88" customFormat="false" ht="79.5" hidden="false" customHeight="true" outlineLevel="0" collapsed="false">
      <c r="A88" s="16" t="s">
        <v>271</v>
      </c>
      <c r="B88" s="16" t="s">
        <v>21</v>
      </c>
      <c r="C88" s="28" t="s">
        <v>274</v>
      </c>
      <c r="D88" s="17" t="s">
        <v>272</v>
      </c>
      <c r="E88" s="18" t="s">
        <v>273</v>
      </c>
      <c r="F88" s="19" t="n">
        <v>3040</v>
      </c>
      <c r="G88" s="19" t="n">
        <v>12</v>
      </c>
      <c r="H88" s="19" t="n">
        <f aca="false">F88*G88</f>
        <v>36480</v>
      </c>
      <c r="I88" s="19"/>
    </row>
    <row r="89" customFormat="false" ht="54" hidden="false" customHeight="true" outlineLevel="0" collapsed="false">
      <c r="A89" s="16" t="s">
        <v>275</v>
      </c>
      <c r="B89" s="16" t="s">
        <v>21</v>
      </c>
      <c r="C89" s="28" t="s">
        <v>277</v>
      </c>
      <c r="D89" s="17" t="s">
        <v>276</v>
      </c>
      <c r="E89" s="18" t="s">
        <v>273</v>
      </c>
      <c r="F89" s="19" t="n">
        <v>608</v>
      </c>
      <c r="G89" s="19" t="n">
        <v>50.34</v>
      </c>
      <c r="H89" s="19" t="n">
        <f aca="false">F89*G89</f>
        <v>30606.72</v>
      </c>
      <c r="I89" s="19"/>
    </row>
    <row r="90" customFormat="false" ht="53.25" hidden="false" customHeight="true" outlineLevel="0" collapsed="false">
      <c r="A90" s="16" t="s">
        <v>278</v>
      </c>
      <c r="B90" s="16" t="s">
        <v>21</v>
      </c>
      <c r="C90" s="28" t="s">
        <v>281</v>
      </c>
      <c r="D90" s="17" t="s">
        <v>279</v>
      </c>
      <c r="E90" s="18" t="s">
        <v>280</v>
      </c>
      <c r="F90" s="19" t="n">
        <v>152000</v>
      </c>
      <c r="G90" s="19" t="n">
        <v>0.2</v>
      </c>
      <c r="H90" s="19" t="n">
        <f aca="false">F90*G90</f>
        <v>30400</v>
      </c>
      <c r="I90" s="19"/>
    </row>
    <row r="91" customFormat="false" ht="34.5" hidden="false" customHeight="true" outlineLevel="0" collapsed="false">
      <c r="A91" s="16" t="s">
        <v>282</v>
      </c>
      <c r="B91" s="16" t="s">
        <v>21</v>
      </c>
      <c r="C91" s="28" t="s">
        <v>284</v>
      </c>
      <c r="D91" s="17" t="s">
        <v>283</v>
      </c>
      <c r="E91" s="18" t="s">
        <v>42</v>
      </c>
      <c r="F91" s="19" t="n">
        <v>3040</v>
      </c>
      <c r="G91" s="19" t="n">
        <v>0.87</v>
      </c>
      <c r="H91" s="19" t="n">
        <f aca="false">F91*G91</f>
        <v>2644.8</v>
      </c>
      <c r="I91" s="19"/>
    </row>
    <row r="92" customFormat="false" ht="42.75" hidden="false" customHeight="true" outlineLevel="0" collapsed="false">
      <c r="A92" s="16" t="s">
        <v>285</v>
      </c>
      <c r="B92" s="16" t="s">
        <v>21</v>
      </c>
      <c r="C92" s="28" t="s">
        <v>287</v>
      </c>
      <c r="D92" s="17" t="s">
        <v>286</v>
      </c>
      <c r="E92" s="18" t="s">
        <v>42</v>
      </c>
      <c r="F92" s="19" t="n">
        <v>3040</v>
      </c>
      <c r="G92" s="19" t="n">
        <v>7.22</v>
      </c>
      <c r="H92" s="19" t="n">
        <f aca="false">F92*G92</f>
        <v>21948.8</v>
      </c>
      <c r="I92" s="19"/>
    </row>
    <row r="93" customFormat="false" ht="24" hidden="false" customHeight="true" outlineLevel="0" collapsed="false">
      <c r="A93" s="22" t="s">
        <v>78</v>
      </c>
      <c r="B93" s="16"/>
      <c r="C93" s="28"/>
      <c r="D93" s="23" t="s">
        <v>79</v>
      </c>
      <c r="E93" s="18"/>
      <c r="F93" s="19"/>
      <c r="G93" s="19"/>
      <c r="H93" s="19"/>
      <c r="I93" s="24" t="n">
        <f aca="false">SUM(H94:H94)</f>
        <v>2851.2</v>
      </c>
    </row>
    <row r="94" customFormat="false" ht="66" hidden="false" customHeight="true" outlineLevel="0" collapsed="false">
      <c r="A94" s="16" t="s">
        <v>288</v>
      </c>
      <c r="B94" s="16" t="s">
        <v>21</v>
      </c>
      <c r="C94" s="28" t="s">
        <v>291</v>
      </c>
      <c r="D94" s="17" t="s">
        <v>289</v>
      </c>
      <c r="E94" s="18" t="s">
        <v>290</v>
      </c>
      <c r="F94" s="19" t="n">
        <v>864</v>
      </c>
      <c r="G94" s="19" t="n">
        <v>3.3</v>
      </c>
      <c r="H94" s="19" t="n">
        <f aca="false">F94*G94</f>
        <v>2851.2</v>
      </c>
      <c r="I94" s="19"/>
    </row>
    <row r="95" customFormat="false" ht="24" hidden="false" customHeight="true" outlineLevel="0" collapsed="false">
      <c r="A95" s="22" t="s">
        <v>80</v>
      </c>
      <c r="B95" s="16"/>
      <c r="C95" s="28"/>
      <c r="D95" s="23" t="s">
        <v>81</v>
      </c>
      <c r="E95" s="18"/>
      <c r="F95" s="19"/>
      <c r="G95" s="19"/>
      <c r="H95" s="19"/>
      <c r="I95" s="24" t="n">
        <f aca="false">SUM(H96:H97)</f>
        <v>16773.79</v>
      </c>
    </row>
    <row r="96" customFormat="false" ht="71.6" hidden="false" customHeight="false" outlineLevel="0" collapsed="false">
      <c r="A96" s="16" t="s">
        <v>292</v>
      </c>
      <c r="B96" s="16" t="s">
        <v>21</v>
      </c>
      <c r="C96" s="28" t="s">
        <v>294</v>
      </c>
      <c r="D96" s="17" t="s">
        <v>293</v>
      </c>
      <c r="E96" s="18" t="s">
        <v>36</v>
      </c>
      <c r="F96" s="19" t="n">
        <v>31</v>
      </c>
      <c r="G96" s="19" t="n">
        <v>280.83</v>
      </c>
      <c r="H96" s="19" t="n">
        <f aca="false">F96*G96</f>
        <v>8705.73</v>
      </c>
      <c r="I96" s="19"/>
    </row>
    <row r="97" customFormat="false" ht="39.75" hidden="false" customHeight="true" outlineLevel="0" collapsed="false">
      <c r="A97" s="16" t="s">
        <v>295</v>
      </c>
      <c r="B97" s="16" t="s">
        <v>21</v>
      </c>
      <c r="C97" s="28" t="s">
        <v>297</v>
      </c>
      <c r="D97" s="17" t="s">
        <v>296</v>
      </c>
      <c r="E97" s="18" t="s">
        <v>207</v>
      </c>
      <c r="F97" s="19" t="n">
        <v>154</v>
      </c>
      <c r="G97" s="19" t="n">
        <v>52.39</v>
      </c>
      <c r="H97" s="19" t="n">
        <f aca="false">F97*G97</f>
        <v>8068.06</v>
      </c>
      <c r="I97" s="19"/>
    </row>
    <row r="98" customFormat="false" ht="24" hidden="false" customHeight="true" outlineLevel="0" collapsed="false">
      <c r="A98" s="16"/>
      <c r="B98" s="16"/>
      <c r="C98" s="28"/>
      <c r="D98" s="17"/>
      <c r="E98" s="18"/>
      <c r="F98" s="19"/>
      <c r="G98" s="19"/>
      <c r="H98" s="19"/>
      <c r="I98" s="19"/>
    </row>
    <row r="99" customFormat="false" ht="24" hidden="false" customHeight="true" outlineLevel="0" collapsed="false">
      <c r="A99" s="22" t="n">
        <v>9</v>
      </c>
      <c r="B99" s="16"/>
      <c r="C99" s="28"/>
      <c r="D99" s="23" t="s">
        <v>82</v>
      </c>
      <c r="E99" s="18"/>
      <c r="F99" s="19"/>
      <c r="G99" s="19"/>
      <c r="H99" s="19"/>
      <c r="I99" s="24" t="n">
        <f aca="false">I100+I103</f>
        <v>22641.1186</v>
      </c>
    </row>
    <row r="100" customFormat="false" ht="24" hidden="false" customHeight="true" outlineLevel="0" collapsed="false">
      <c r="A100" s="22" t="s">
        <v>86</v>
      </c>
      <c r="B100" s="16"/>
      <c r="C100" s="28"/>
      <c r="D100" s="23" t="s">
        <v>87</v>
      </c>
      <c r="E100" s="18"/>
      <c r="F100" s="19"/>
      <c r="G100" s="19"/>
      <c r="H100" s="19"/>
      <c r="I100" s="24" t="n">
        <f aca="false">SUM(H101:H102)</f>
        <v>10925.02</v>
      </c>
    </row>
    <row r="101" customFormat="false" ht="24" hidden="false" customHeight="true" outlineLevel="0" collapsed="false">
      <c r="A101" s="16" t="s">
        <v>298</v>
      </c>
      <c r="B101" s="16" t="s">
        <v>21</v>
      </c>
      <c r="C101" s="28" t="s">
        <v>300</v>
      </c>
      <c r="D101" s="17" t="s">
        <v>299</v>
      </c>
      <c r="E101" s="18" t="s">
        <v>42</v>
      </c>
      <c r="F101" s="19" t="n">
        <v>272</v>
      </c>
      <c r="G101" s="19" t="n">
        <v>32.27</v>
      </c>
      <c r="H101" s="19" t="n">
        <f aca="false">F101*G101</f>
        <v>8777.44</v>
      </c>
      <c r="I101" s="19"/>
    </row>
    <row r="102" customFormat="false" ht="41.25" hidden="false" customHeight="true" outlineLevel="0" collapsed="false">
      <c r="A102" s="16" t="s">
        <v>301</v>
      </c>
      <c r="B102" s="16" t="s">
        <v>21</v>
      </c>
      <c r="C102" s="28" t="s">
        <v>303</v>
      </c>
      <c r="D102" s="17" t="s">
        <v>302</v>
      </c>
      <c r="E102" s="18" t="s">
        <v>42</v>
      </c>
      <c r="F102" s="19" t="n">
        <v>82</v>
      </c>
      <c r="G102" s="19" t="n">
        <v>26.19</v>
      </c>
      <c r="H102" s="19" t="n">
        <f aca="false">F102*G102</f>
        <v>2147.58</v>
      </c>
      <c r="I102" s="19"/>
    </row>
    <row r="103" customFormat="false" ht="24" hidden="false" customHeight="true" outlineLevel="0" collapsed="false">
      <c r="A103" s="22" t="s">
        <v>91</v>
      </c>
      <c r="B103" s="16"/>
      <c r="C103" s="28"/>
      <c r="D103" s="23" t="s">
        <v>92</v>
      </c>
      <c r="E103" s="18"/>
      <c r="F103" s="19"/>
      <c r="G103" s="19"/>
      <c r="H103" s="19"/>
      <c r="I103" s="24" t="n">
        <f aca="false">SUM(H104:H110)</f>
        <v>11716.0986</v>
      </c>
    </row>
    <row r="104" customFormat="false" ht="24" hidden="false" customHeight="true" outlineLevel="0" collapsed="false">
      <c r="A104" s="16" t="s">
        <v>304</v>
      </c>
      <c r="B104" s="16" t="s">
        <v>21</v>
      </c>
      <c r="C104" s="28" t="s">
        <v>306</v>
      </c>
      <c r="D104" s="17" t="s">
        <v>305</v>
      </c>
      <c r="E104" s="18" t="s">
        <v>42</v>
      </c>
      <c r="F104" s="19" t="n">
        <v>206</v>
      </c>
      <c r="G104" s="19" t="n">
        <v>5.41</v>
      </c>
      <c r="H104" s="19" t="n">
        <f aca="false">F104*G104</f>
        <v>1114.46</v>
      </c>
      <c r="I104" s="19"/>
    </row>
    <row r="105" customFormat="false" ht="35.25" hidden="false" customHeight="true" outlineLevel="0" collapsed="false">
      <c r="A105" s="16" t="s">
        <v>307</v>
      </c>
      <c r="B105" s="16" t="s">
        <v>309</v>
      </c>
      <c r="C105" s="28" t="s">
        <v>310</v>
      </c>
      <c r="D105" s="17" t="s">
        <v>308</v>
      </c>
      <c r="E105" s="18" t="s">
        <v>42</v>
      </c>
      <c r="F105" s="19" t="n">
        <v>206</v>
      </c>
      <c r="G105" s="19" t="n">
        <v>27.98</v>
      </c>
      <c r="H105" s="19" t="n">
        <f aca="false">F105*G105</f>
        <v>5763.88</v>
      </c>
      <c r="I105" s="19"/>
    </row>
    <row r="106" customFormat="false" ht="22.5" hidden="false" customHeight="true" outlineLevel="0" collapsed="false">
      <c r="A106" s="16" t="s">
        <v>311</v>
      </c>
      <c r="B106" s="16" t="s">
        <v>21</v>
      </c>
      <c r="C106" s="28" t="s">
        <v>313</v>
      </c>
      <c r="D106" s="17" t="s">
        <v>312</v>
      </c>
      <c r="E106" s="18" t="s">
        <v>42</v>
      </c>
      <c r="F106" s="19" t="n">
        <v>80.48</v>
      </c>
      <c r="G106" s="19" t="n">
        <v>24.57</v>
      </c>
      <c r="H106" s="19" t="n">
        <f aca="false">F106*G106</f>
        <v>1977.3936</v>
      </c>
      <c r="I106" s="19"/>
    </row>
    <row r="107" customFormat="false" ht="24" hidden="false" customHeight="true" outlineLevel="0" collapsed="false">
      <c r="A107" s="16" t="s">
        <v>314</v>
      </c>
      <c r="B107" s="16" t="s">
        <v>21</v>
      </c>
      <c r="C107" s="28" t="s">
        <v>316</v>
      </c>
      <c r="D107" s="17" t="s">
        <v>315</v>
      </c>
      <c r="E107" s="18" t="s">
        <v>42</v>
      </c>
      <c r="F107" s="19" t="n">
        <v>68</v>
      </c>
      <c r="G107" s="19" t="n">
        <v>12.64</v>
      </c>
      <c r="H107" s="19" t="n">
        <f aca="false">F107*G107</f>
        <v>859.52</v>
      </c>
      <c r="I107" s="19"/>
    </row>
    <row r="108" customFormat="false" ht="24" hidden="false" customHeight="true" outlineLevel="0" collapsed="false">
      <c r="A108" s="27" t="s">
        <v>317</v>
      </c>
      <c r="B108" s="27" t="s">
        <v>21</v>
      </c>
      <c r="C108" s="28" t="s">
        <v>319</v>
      </c>
      <c r="D108" s="17" t="s">
        <v>318</v>
      </c>
      <c r="E108" s="18" t="s">
        <v>207</v>
      </c>
      <c r="F108" s="19" t="n">
        <v>2</v>
      </c>
      <c r="G108" s="19" t="n">
        <v>246.75</v>
      </c>
      <c r="H108" s="19" t="n">
        <f aca="false">F108*G108</f>
        <v>493.5</v>
      </c>
      <c r="I108" s="19"/>
    </row>
    <row r="109" customFormat="false" ht="24" hidden="false" customHeight="true" outlineLevel="0" collapsed="false">
      <c r="A109" s="27" t="s">
        <v>320</v>
      </c>
      <c r="B109" s="27" t="s">
        <v>21</v>
      </c>
      <c r="C109" s="28" t="s">
        <v>322</v>
      </c>
      <c r="D109" s="17" t="s">
        <v>321</v>
      </c>
      <c r="E109" s="18" t="s">
        <v>207</v>
      </c>
      <c r="F109" s="19" t="n">
        <v>9</v>
      </c>
      <c r="G109" s="19" t="n">
        <v>140.91</v>
      </c>
      <c r="H109" s="19" t="n">
        <f aca="false">F109*G109</f>
        <v>1268.19</v>
      </c>
      <c r="I109" s="19"/>
    </row>
    <row r="110" customFormat="false" ht="29.85" hidden="false" customHeight="false" outlineLevel="0" collapsed="false">
      <c r="A110" s="27" t="s">
        <v>323</v>
      </c>
      <c r="B110" s="27" t="s">
        <v>21</v>
      </c>
      <c r="C110" s="28" t="s">
        <v>325</v>
      </c>
      <c r="D110" s="17" t="s">
        <v>324</v>
      </c>
      <c r="E110" s="18" t="s">
        <v>207</v>
      </c>
      <c r="F110" s="19" t="n">
        <v>0.7</v>
      </c>
      <c r="G110" s="19" t="n">
        <v>341.65</v>
      </c>
      <c r="H110" s="19" t="n">
        <f aca="false">F110*G110</f>
        <v>239.155</v>
      </c>
      <c r="I110" s="19"/>
    </row>
    <row r="111" customFormat="false" ht="24" hidden="false" customHeight="true" outlineLevel="0" collapsed="false">
      <c r="A111" s="16"/>
      <c r="B111" s="16"/>
      <c r="C111" s="28"/>
      <c r="D111" s="17"/>
      <c r="E111" s="18"/>
      <c r="F111" s="19"/>
      <c r="G111" s="19"/>
      <c r="H111" s="19"/>
      <c r="I111" s="19"/>
    </row>
    <row r="112" customFormat="false" ht="24" hidden="false" customHeight="true" outlineLevel="0" collapsed="false">
      <c r="A112" s="22" t="n">
        <v>10</v>
      </c>
      <c r="B112" s="16"/>
      <c r="C112" s="28"/>
      <c r="D112" s="23" t="s">
        <v>96</v>
      </c>
      <c r="E112" s="18"/>
      <c r="F112" s="19"/>
      <c r="G112" s="19"/>
      <c r="H112" s="19"/>
      <c r="I112" s="24" t="n">
        <f aca="false">I113+I118+I124+I126</f>
        <v>97859.3382</v>
      </c>
    </row>
    <row r="113" customFormat="false" ht="24" hidden="false" customHeight="true" outlineLevel="0" collapsed="false">
      <c r="A113" s="22" t="s">
        <v>100</v>
      </c>
      <c r="B113" s="16"/>
      <c r="C113" s="28"/>
      <c r="D113" s="23" t="s">
        <v>101</v>
      </c>
      <c r="E113" s="18"/>
      <c r="F113" s="19"/>
      <c r="G113" s="19"/>
      <c r="H113" s="19"/>
      <c r="I113" s="24" t="n">
        <f aca="false">SUM(H114:H117)</f>
        <v>26238.7</v>
      </c>
    </row>
    <row r="114" customFormat="false" ht="35.25" hidden="false" customHeight="true" outlineLevel="0" collapsed="false">
      <c r="A114" s="16" t="s">
        <v>326</v>
      </c>
      <c r="B114" s="16" t="s">
        <v>21</v>
      </c>
      <c r="C114" s="28" t="s">
        <v>328</v>
      </c>
      <c r="D114" s="17" t="s">
        <v>327</v>
      </c>
      <c r="E114" s="18" t="s">
        <v>36</v>
      </c>
      <c r="F114" s="19" t="n">
        <v>5</v>
      </c>
      <c r="G114" s="19" t="n">
        <v>2607.73</v>
      </c>
      <c r="H114" s="19" t="n">
        <f aca="false">F114*G114</f>
        <v>13038.65</v>
      </c>
      <c r="I114" s="19"/>
    </row>
    <row r="115" customFormat="false" ht="33.75" hidden="false" customHeight="true" outlineLevel="0" collapsed="false">
      <c r="A115" s="16" t="s">
        <v>329</v>
      </c>
      <c r="B115" s="16" t="s">
        <v>21</v>
      </c>
      <c r="C115" s="28" t="s">
        <v>331</v>
      </c>
      <c r="D115" s="17" t="s">
        <v>330</v>
      </c>
      <c r="E115" s="18" t="s">
        <v>213</v>
      </c>
      <c r="F115" s="19" t="n">
        <v>36</v>
      </c>
      <c r="G115" s="19" t="n">
        <v>75.21</v>
      </c>
      <c r="H115" s="19" t="n">
        <f aca="false">F115*G115</f>
        <v>2707.56</v>
      </c>
      <c r="I115" s="19"/>
    </row>
    <row r="116" customFormat="false" ht="33" hidden="false" customHeight="true" outlineLevel="0" collapsed="false">
      <c r="A116" s="16" t="s">
        <v>332</v>
      </c>
      <c r="B116" s="16" t="s">
        <v>21</v>
      </c>
      <c r="C116" s="28" t="s">
        <v>334</v>
      </c>
      <c r="D116" s="17" t="s">
        <v>333</v>
      </c>
      <c r="E116" s="18" t="s">
        <v>213</v>
      </c>
      <c r="F116" s="19" t="n">
        <v>227</v>
      </c>
      <c r="G116" s="19" t="n">
        <v>37.27</v>
      </c>
      <c r="H116" s="19" t="n">
        <f aca="false">F116*G116</f>
        <v>8460.29</v>
      </c>
      <c r="I116" s="19"/>
    </row>
    <row r="117" customFormat="false" ht="30.75" hidden="false" customHeight="true" outlineLevel="0" collapsed="false">
      <c r="A117" s="16" t="s">
        <v>335</v>
      </c>
      <c r="B117" s="16" t="s">
        <v>21</v>
      </c>
      <c r="C117" s="28" t="s">
        <v>337</v>
      </c>
      <c r="D117" s="17" t="s">
        <v>336</v>
      </c>
      <c r="E117" s="18" t="s">
        <v>213</v>
      </c>
      <c r="F117" s="19" t="n">
        <v>180</v>
      </c>
      <c r="G117" s="19" t="n">
        <v>11.29</v>
      </c>
      <c r="H117" s="19" t="n">
        <f aca="false">F117*G117</f>
        <v>2032.2</v>
      </c>
      <c r="I117" s="19"/>
    </row>
    <row r="118" customFormat="false" ht="24" hidden="false" customHeight="true" outlineLevel="0" collapsed="false">
      <c r="A118" s="22" t="s">
        <v>105</v>
      </c>
      <c r="B118" s="16"/>
      <c r="C118" s="28"/>
      <c r="D118" s="23" t="s">
        <v>106</v>
      </c>
      <c r="E118" s="18"/>
      <c r="F118" s="19"/>
      <c r="G118" s="19"/>
      <c r="H118" s="19"/>
      <c r="I118" s="24" t="n">
        <f aca="false">SUM(H119:H123)</f>
        <v>63515.29</v>
      </c>
    </row>
    <row r="119" customFormat="false" ht="48.75" hidden="false" customHeight="true" outlineLevel="0" collapsed="false">
      <c r="A119" s="16" t="s">
        <v>338</v>
      </c>
      <c r="B119" s="16" t="s">
        <v>21</v>
      </c>
      <c r="C119" s="28" t="s">
        <v>337</v>
      </c>
      <c r="D119" s="17" t="s">
        <v>339</v>
      </c>
      <c r="E119" s="18" t="s">
        <v>213</v>
      </c>
      <c r="F119" s="19" t="n">
        <v>227</v>
      </c>
      <c r="G119" s="19" t="n">
        <v>11.29</v>
      </c>
      <c r="H119" s="19" t="n">
        <f aca="false">F119*G119</f>
        <v>2562.83</v>
      </c>
      <c r="I119" s="19"/>
    </row>
    <row r="120" customFormat="false" ht="64.5" hidden="false" customHeight="true" outlineLevel="0" collapsed="false">
      <c r="A120" s="16" t="s">
        <v>340</v>
      </c>
      <c r="B120" s="16" t="s">
        <v>21</v>
      </c>
      <c r="C120" s="28" t="s">
        <v>342</v>
      </c>
      <c r="D120" s="17" t="s">
        <v>341</v>
      </c>
      <c r="E120" s="18" t="s">
        <v>42</v>
      </c>
      <c r="F120" s="19" t="n">
        <v>272</v>
      </c>
      <c r="G120" s="19" t="n">
        <v>56.96</v>
      </c>
      <c r="H120" s="19" t="n">
        <f aca="false">F120*G120</f>
        <v>15493.12</v>
      </c>
      <c r="I120" s="19"/>
    </row>
    <row r="121" customFormat="false" ht="54.75" hidden="false" customHeight="true" outlineLevel="0" collapsed="false">
      <c r="A121" s="16" t="s">
        <v>343</v>
      </c>
      <c r="B121" s="16" t="s">
        <v>21</v>
      </c>
      <c r="C121" s="28" t="s">
        <v>345</v>
      </c>
      <c r="D121" s="17" t="s">
        <v>344</v>
      </c>
      <c r="E121" s="18" t="s">
        <v>42</v>
      </c>
      <c r="F121" s="19" t="n">
        <v>272</v>
      </c>
      <c r="G121" s="19" t="n">
        <v>155.22</v>
      </c>
      <c r="H121" s="19" t="n">
        <f aca="false">F121*G121</f>
        <v>42219.84</v>
      </c>
      <c r="I121" s="19"/>
    </row>
    <row r="122" customFormat="false" ht="67.5" hidden="false" customHeight="true" outlineLevel="0" collapsed="false">
      <c r="A122" s="16" t="s">
        <v>346</v>
      </c>
      <c r="B122" s="16" t="s">
        <v>21</v>
      </c>
      <c r="C122" s="28" t="s">
        <v>348</v>
      </c>
      <c r="D122" s="17" t="s">
        <v>347</v>
      </c>
      <c r="E122" s="18" t="s">
        <v>213</v>
      </c>
      <c r="F122" s="19" t="n">
        <v>44</v>
      </c>
      <c r="G122" s="19" t="n">
        <v>58.91</v>
      </c>
      <c r="H122" s="19" t="n">
        <f aca="false">F122*G122</f>
        <v>2592.04</v>
      </c>
      <c r="I122" s="19"/>
    </row>
    <row r="123" customFormat="false" ht="51.75" hidden="false" customHeight="true" outlineLevel="0" collapsed="false">
      <c r="A123" s="16" t="s">
        <v>349</v>
      </c>
      <c r="B123" s="16" t="s">
        <v>21</v>
      </c>
      <c r="C123" s="28" t="s">
        <v>351</v>
      </c>
      <c r="D123" s="17" t="s">
        <v>350</v>
      </c>
      <c r="E123" s="18" t="s">
        <v>213</v>
      </c>
      <c r="F123" s="19" t="n">
        <v>22</v>
      </c>
      <c r="G123" s="19" t="n">
        <v>29.43</v>
      </c>
      <c r="H123" s="19" t="n">
        <f aca="false">F123*G123</f>
        <v>647.46</v>
      </c>
      <c r="I123" s="19"/>
    </row>
    <row r="124" customFormat="false" ht="24" hidden="false" customHeight="true" outlineLevel="0" collapsed="false">
      <c r="A124" s="22" t="s">
        <v>111</v>
      </c>
      <c r="B124" s="16"/>
      <c r="C124" s="28"/>
      <c r="D124" s="23" t="s">
        <v>112</v>
      </c>
      <c r="E124" s="18"/>
      <c r="F124" s="19"/>
      <c r="G124" s="19"/>
      <c r="H124" s="19"/>
      <c r="I124" s="24" t="n">
        <f aca="false">SUM(H125:H125)</f>
        <v>1137.5</v>
      </c>
    </row>
    <row r="125" customFormat="false" ht="89.25" hidden="false" customHeight="true" outlineLevel="0" collapsed="false">
      <c r="A125" s="16" t="s">
        <v>352</v>
      </c>
      <c r="B125" s="16" t="s">
        <v>21</v>
      </c>
      <c r="C125" s="28" t="s">
        <v>354</v>
      </c>
      <c r="D125" s="17" t="s">
        <v>353</v>
      </c>
      <c r="E125" s="18" t="s">
        <v>42</v>
      </c>
      <c r="F125" s="19" t="n">
        <v>10</v>
      </c>
      <c r="G125" s="19" t="n">
        <v>113.75</v>
      </c>
      <c r="H125" s="19" t="n">
        <f aca="false">F125*G125</f>
        <v>1137.5</v>
      </c>
      <c r="I125" s="19"/>
    </row>
    <row r="126" customFormat="false" ht="23.1" hidden="false" customHeight="true" outlineLevel="0" collapsed="false">
      <c r="A126" s="30" t="s">
        <v>115</v>
      </c>
      <c r="B126" s="27"/>
      <c r="C126" s="28"/>
      <c r="D126" s="23" t="s">
        <v>116</v>
      </c>
      <c r="E126" s="18"/>
      <c r="F126" s="19"/>
      <c r="G126" s="19"/>
      <c r="H126" s="19"/>
      <c r="I126" s="24" t="n">
        <f aca="false">SUM(H127:H131)</f>
        <v>6967.8482</v>
      </c>
    </row>
    <row r="127" customFormat="false" ht="26.25" hidden="false" customHeight="true" outlineLevel="0" collapsed="false">
      <c r="A127" s="27" t="s">
        <v>355</v>
      </c>
      <c r="B127" s="27" t="s">
        <v>21</v>
      </c>
      <c r="C127" s="28" t="s">
        <v>357</v>
      </c>
      <c r="D127" s="17" t="s">
        <v>356</v>
      </c>
      <c r="E127" s="18" t="s">
        <v>42</v>
      </c>
      <c r="F127" s="19" t="n">
        <v>7</v>
      </c>
      <c r="G127" s="19" t="n">
        <v>88.6</v>
      </c>
      <c r="H127" s="19" t="n">
        <f aca="false">F127*G127</f>
        <v>620.2</v>
      </c>
      <c r="I127" s="19"/>
    </row>
    <row r="128" customFormat="false" ht="23.1" hidden="false" customHeight="true" outlineLevel="0" collapsed="false">
      <c r="A128" s="27" t="s">
        <v>358</v>
      </c>
      <c r="B128" s="27" t="s">
        <v>360</v>
      </c>
      <c r="C128" s="27" t="n">
        <v>210130</v>
      </c>
      <c r="D128" s="17" t="s">
        <v>359</v>
      </c>
      <c r="E128" s="18" t="s">
        <v>42</v>
      </c>
      <c r="F128" s="19" t="n">
        <v>16.5</v>
      </c>
      <c r="G128" s="19" t="n">
        <v>179.73</v>
      </c>
      <c r="H128" s="19" t="n">
        <f aca="false">F128*G128</f>
        <v>2965.545</v>
      </c>
      <c r="I128" s="19"/>
    </row>
    <row r="129" customFormat="false" ht="23.1" hidden="false" customHeight="true" outlineLevel="0" collapsed="false">
      <c r="A129" s="27" t="s">
        <v>361</v>
      </c>
      <c r="B129" s="27" t="s">
        <v>360</v>
      </c>
      <c r="C129" s="27" t="n">
        <v>100804</v>
      </c>
      <c r="D129" s="17" t="s">
        <v>362</v>
      </c>
      <c r="E129" s="18" t="s">
        <v>42</v>
      </c>
      <c r="F129" s="19" t="n">
        <v>8.6</v>
      </c>
      <c r="G129" s="19" t="n">
        <v>247.62</v>
      </c>
      <c r="H129" s="19" t="n">
        <f aca="false">F129*G129</f>
        <v>2129.532</v>
      </c>
      <c r="I129" s="19"/>
    </row>
    <row r="130" customFormat="false" ht="23.1" hidden="false" customHeight="true" outlineLevel="0" collapsed="false">
      <c r="A130" s="27" t="s">
        <v>363</v>
      </c>
      <c r="B130" s="27" t="s">
        <v>21</v>
      </c>
      <c r="C130" s="28" t="s">
        <v>365</v>
      </c>
      <c r="D130" s="17" t="s">
        <v>364</v>
      </c>
      <c r="E130" s="18" t="s">
        <v>42</v>
      </c>
      <c r="F130" s="19" t="n">
        <v>4</v>
      </c>
      <c r="G130" s="19" t="n">
        <v>58.9</v>
      </c>
      <c r="H130" s="19" t="n">
        <f aca="false">F130*G130</f>
        <v>235.6</v>
      </c>
      <c r="I130" s="19"/>
    </row>
    <row r="131" customFormat="false" ht="24" hidden="false" customHeight="true" outlineLevel="0" collapsed="false">
      <c r="A131" s="27" t="s">
        <v>366</v>
      </c>
      <c r="B131" s="27" t="s">
        <v>21</v>
      </c>
      <c r="C131" s="28" t="s">
        <v>368</v>
      </c>
      <c r="D131" s="17" t="s">
        <v>367</v>
      </c>
      <c r="E131" s="18" t="s">
        <v>42</v>
      </c>
      <c r="F131" s="19" t="n">
        <f aca="false">0.9*1.4</f>
        <v>1.26</v>
      </c>
      <c r="G131" s="19" t="n">
        <v>807.12</v>
      </c>
      <c r="H131" s="19" t="n">
        <f aca="false">F131*G131</f>
        <v>1016.9712</v>
      </c>
      <c r="I131" s="19"/>
    </row>
    <row r="132" customFormat="false" ht="24" hidden="false" customHeight="true" outlineLevel="0" collapsed="false">
      <c r="A132" s="16"/>
      <c r="B132" s="16"/>
      <c r="C132" s="28"/>
      <c r="D132" s="17"/>
      <c r="E132" s="18"/>
      <c r="F132" s="19"/>
      <c r="G132" s="19"/>
      <c r="H132" s="19"/>
      <c r="I132" s="19"/>
    </row>
    <row r="133" customFormat="false" ht="24" hidden="false" customHeight="true" outlineLevel="0" collapsed="false">
      <c r="A133" s="22" t="n">
        <v>11</v>
      </c>
      <c r="B133" s="16"/>
      <c r="C133" s="28"/>
      <c r="D133" s="23" t="s">
        <v>119</v>
      </c>
      <c r="E133" s="18"/>
      <c r="F133" s="19"/>
      <c r="G133" s="19"/>
      <c r="H133" s="19"/>
      <c r="I133" s="24" t="n">
        <f aca="false">I134+I137</f>
        <v>35292.35</v>
      </c>
    </row>
    <row r="134" customFormat="false" ht="24" hidden="false" customHeight="true" outlineLevel="0" collapsed="false">
      <c r="A134" s="22" t="s">
        <v>123</v>
      </c>
      <c r="B134" s="16"/>
      <c r="C134" s="28"/>
      <c r="D134" s="23" t="s">
        <v>124</v>
      </c>
      <c r="E134" s="18"/>
      <c r="F134" s="19"/>
      <c r="G134" s="19"/>
      <c r="H134" s="19"/>
      <c r="I134" s="24" t="n">
        <f aca="false">SUM(H135:H136)</f>
        <v>10303.1</v>
      </c>
    </row>
    <row r="135" customFormat="false" ht="51" hidden="false" customHeight="true" outlineLevel="0" collapsed="false">
      <c r="A135" s="16" t="s">
        <v>369</v>
      </c>
      <c r="B135" s="16" t="s">
        <v>21</v>
      </c>
      <c r="C135" s="28" t="s">
        <v>371</v>
      </c>
      <c r="D135" s="17" t="s">
        <v>370</v>
      </c>
      <c r="E135" s="18" t="s">
        <v>207</v>
      </c>
      <c r="F135" s="19" t="n">
        <v>10</v>
      </c>
      <c r="G135" s="19" t="n">
        <v>143.3</v>
      </c>
      <c r="H135" s="19" t="n">
        <f aca="false">F135*G135</f>
        <v>1433</v>
      </c>
      <c r="I135" s="19"/>
    </row>
    <row r="136" customFormat="false" ht="61.5" hidden="false" customHeight="true" outlineLevel="0" collapsed="false">
      <c r="A136" s="16" t="s">
        <v>372</v>
      </c>
      <c r="B136" s="16" t="s">
        <v>21</v>
      </c>
      <c r="C136" s="28" t="s">
        <v>374</v>
      </c>
      <c r="D136" s="17" t="s">
        <v>373</v>
      </c>
      <c r="E136" s="18" t="s">
        <v>207</v>
      </c>
      <c r="F136" s="19" t="n">
        <v>10</v>
      </c>
      <c r="G136" s="19" t="n">
        <v>887.01</v>
      </c>
      <c r="H136" s="19" t="n">
        <f aca="false">F136*G136</f>
        <v>8870.1</v>
      </c>
      <c r="I136" s="19"/>
    </row>
    <row r="137" customFormat="false" ht="24" hidden="false" customHeight="true" outlineLevel="0" collapsed="false">
      <c r="A137" s="22" t="s">
        <v>125</v>
      </c>
      <c r="B137" s="16"/>
      <c r="C137" s="28"/>
      <c r="D137" s="23" t="s">
        <v>126</v>
      </c>
      <c r="E137" s="18"/>
      <c r="F137" s="19"/>
      <c r="G137" s="19"/>
      <c r="H137" s="19"/>
      <c r="I137" s="24" t="n">
        <f aca="false">SUM(H138:H139)</f>
        <v>24989.25</v>
      </c>
    </row>
    <row r="138" customFormat="false" ht="30.75" hidden="false" customHeight="true" outlineLevel="0" collapsed="false">
      <c r="A138" s="16" t="s">
        <v>375</v>
      </c>
      <c r="B138" s="16" t="s">
        <v>309</v>
      </c>
      <c r="C138" s="28" t="s">
        <v>377</v>
      </c>
      <c r="D138" s="17" t="s">
        <v>376</v>
      </c>
      <c r="E138" s="18" t="s">
        <v>207</v>
      </c>
      <c r="F138" s="19" t="n">
        <v>15</v>
      </c>
      <c r="G138" s="19" t="n">
        <v>197.89</v>
      </c>
      <c r="H138" s="19" t="n">
        <f aca="false">F138*G138</f>
        <v>2968.35</v>
      </c>
      <c r="I138" s="19"/>
    </row>
    <row r="139" customFormat="false" ht="35.25" hidden="false" customHeight="true" outlineLevel="0" collapsed="false">
      <c r="A139" s="16" t="s">
        <v>378</v>
      </c>
      <c r="B139" s="16" t="s">
        <v>21</v>
      </c>
      <c r="C139" s="28" t="s">
        <v>380</v>
      </c>
      <c r="D139" s="17" t="s">
        <v>379</v>
      </c>
      <c r="E139" s="18" t="s">
        <v>207</v>
      </c>
      <c r="F139" s="19" t="n">
        <v>15</v>
      </c>
      <c r="G139" s="19" t="n">
        <v>1468.06</v>
      </c>
      <c r="H139" s="19" t="n">
        <f aca="false">F139*G139</f>
        <v>22020.9</v>
      </c>
      <c r="I139" s="19"/>
    </row>
    <row r="140" customFormat="false" ht="24" hidden="false" customHeight="true" outlineLevel="0" collapsed="false">
      <c r="A140" s="16"/>
      <c r="B140" s="16"/>
      <c r="C140" s="28"/>
      <c r="D140" s="17"/>
      <c r="E140" s="18"/>
      <c r="F140" s="19"/>
      <c r="G140" s="19"/>
      <c r="H140" s="19"/>
      <c r="I140" s="19"/>
    </row>
    <row r="141" customFormat="false" ht="24" hidden="false" customHeight="true" outlineLevel="0" collapsed="false">
      <c r="A141" s="22" t="n">
        <v>12</v>
      </c>
      <c r="B141" s="16"/>
      <c r="C141" s="28"/>
      <c r="D141" s="23" t="s">
        <v>127</v>
      </c>
      <c r="E141" s="18"/>
      <c r="F141" s="19"/>
      <c r="G141" s="19"/>
      <c r="H141" s="19"/>
      <c r="I141" s="24" t="n">
        <f aca="false">I142+I151</f>
        <v>91000.312</v>
      </c>
    </row>
    <row r="142" customFormat="false" ht="29.85" hidden="false" customHeight="false" outlineLevel="0" collapsed="false">
      <c r="A142" s="22" t="s">
        <v>130</v>
      </c>
      <c r="B142" s="16"/>
      <c r="C142" s="28"/>
      <c r="D142" s="23" t="s">
        <v>131</v>
      </c>
      <c r="E142" s="18"/>
      <c r="F142" s="19"/>
      <c r="G142" s="19"/>
      <c r="H142" s="19"/>
      <c r="I142" s="24" t="n">
        <f aca="false">SUM(H143:H150)</f>
        <v>60854.259</v>
      </c>
    </row>
    <row r="143" customFormat="false" ht="24" hidden="false" customHeight="true" outlineLevel="0" collapsed="false">
      <c r="A143" s="16" t="s">
        <v>381</v>
      </c>
      <c r="B143" s="16" t="s">
        <v>144</v>
      </c>
      <c r="C143" s="28" t="s">
        <v>383</v>
      </c>
      <c r="D143" s="17" t="s">
        <v>382</v>
      </c>
      <c r="E143" s="18" t="s">
        <v>42</v>
      </c>
      <c r="F143" s="19" t="n">
        <v>903</v>
      </c>
      <c r="G143" s="19" t="n">
        <v>7.64</v>
      </c>
      <c r="H143" s="19" t="n">
        <f aca="false">F143*G143</f>
        <v>6898.92</v>
      </c>
      <c r="I143" s="19"/>
    </row>
    <row r="144" customFormat="false" ht="33" hidden="false" customHeight="true" outlineLevel="0" collapsed="false">
      <c r="A144" s="16" t="s">
        <v>384</v>
      </c>
      <c r="B144" s="16" t="s">
        <v>21</v>
      </c>
      <c r="C144" s="28" t="s">
        <v>386</v>
      </c>
      <c r="D144" s="17" t="s">
        <v>385</v>
      </c>
      <c r="E144" s="18" t="s">
        <v>42</v>
      </c>
      <c r="F144" s="19" t="n">
        <v>903</v>
      </c>
      <c r="G144" s="19" t="n">
        <v>2.4</v>
      </c>
      <c r="H144" s="19" t="n">
        <f aca="false">F144*G144</f>
        <v>2167.2</v>
      </c>
      <c r="I144" s="19"/>
    </row>
    <row r="145" customFormat="false" ht="24" hidden="false" customHeight="true" outlineLevel="0" collapsed="false">
      <c r="A145" s="16" t="s">
        <v>387</v>
      </c>
      <c r="B145" s="16" t="s">
        <v>21</v>
      </c>
      <c r="C145" s="28" t="s">
        <v>389</v>
      </c>
      <c r="D145" s="17" t="s">
        <v>388</v>
      </c>
      <c r="E145" s="18" t="s">
        <v>42</v>
      </c>
      <c r="F145" s="19" t="n">
        <v>270.9</v>
      </c>
      <c r="G145" s="19" t="n">
        <v>36.57</v>
      </c>
      <c r="H145" s="19" t="n">
        <f aca="false">F145*G145</f>
        <v>9906.813</v>
      </c>
      <c r="I145" s="19"/>
    </row>
    <row r="146" customFormat="false" ht="43.5" hidden="false" customHeight="true" outlineLevel="0" collapsed="false">
      <c r="A146" s="16" t="s">
        <v>390</v>
      </c>
      <c r="B146" s="16" t="s">
        <v>21</v>
      </c>
      <c r="C146" s="28" t="s">
        <v>392</v>
      </c>
      <c r="D146" s="17" t="s">
        <v>391</v>
      </c>
      <c r="E146" s="18" t="s">
        <v>42</v>
      </c>
      <c r="F146" s="19" t="n">
        <v>632.1</v>
      </c>
      <c r="G146" s="19" t="n">
        <v>7.36</v>
      </c>
      <c r="H146" s="19" t="n">
        <f aca="false">F146*G146</f>
        <v>4652.256</v>
      </c>
      <c r="I146" s="19"/>
    </row>
    <row r="147" customFormat="false" ht="24" hidden="false" customHeight="true" outlineLevel="0" collapsed="false">
      <c r="A147" s="16" t="s">
        <v>393</v>
      </c>
      <c r="B147" s="16" t="s">
        <v>144</v>
      </c>
      <c r="C147" s="28" t="s">
        <v>395</v>
      </c>
      <c r="D147" s="17" t="s">
        <v>394</v>
      </c>
      <c r="E147" s="18" t="s">
        <v>42</v>
      </c>
      <c r="F147" s="19" t="n">
        <v>632.1</v>
      </c>
      <c r="G147" s="19" t="n">
        <v>4.27</v>
      </c>
      <c r="H147" s="19" t="n">
        <f aca="false">F147*G147</f>
        <v>2699.067</v>
      </c>
      <c r="I147" s="19"/>
    </row>
    <row r="148" customFormat="false" ht="24" hidden="false" customHeight="true" outlineLevel="0" collapsed="false">
      <c r="A148" s="16" t="s">
        <v>396</v>
      </c>
      <c r="B148" s="16" t="s">
        <v>144</v>
      </c>
      <c r="C148" s="28" t="s">
        <v>398</v>
      </c>
      <c r="D148" s="17" t="s">
        <v>397</v>
      </c>
      <c r="E148" s="18" t="s">
        <v>42</v>
      </c>
      <c r="F148" s="19" t="n">
        <v>316</v>
      </c>
      <c r="G148" s="19" t="n">
        <v>101.44</v>
      </c>
      <c r="H148" s="19" t="n">
        <f aca="false">F148*G148</f>
        <v>32055.04</v>
      </c>
      <c r="I148" s="19"/>
    </row>
    <row r="149" customFormat="false" ht="24" hidden="false" customHeight="true" outlineLevel="0" collapsed="false">
      <c r="A149" s="16" t="s">
        <v>399</v>
      </c>
      <c r="B149" s="16" t="s">
        <v>144</v>
      </c>
      <c r="C149" s="28" t="s">
        <v>401</v>
      </c>
      <c r="D149" s="17" t="s">
        <v>400</v>
      </c>
      <c r="E149" s="18" t="s">
        <v>42</v>
      </c>
      <c r="F149" s="19" t="n">
        <v>316</v>
      </c>
      <c r="G149" s="19" t="n">
        <v>3.2</v>
      </c>
      <c r="H149" s="19" t="n">
        <f aca="false">F149*G149</f>
        <v>1011.2</v>
      </c>
      <c r="I149" s="19"/>
    </row>
    <row r="150" customFormat="false" ht="33" hidden="false" customHeight="true" outlineLevel="0" collapsed="false">
      <c r="A150" s="16" t="s">
        <v>402</v>
      </c>
      <c r="B150" s="16" t="s">
        <v>144</v>
      </c>
      <c r="C150" s="28" t="s">
        <v>404</v>
      </c>
      <c r="D150" s="17" t="s">
        <v>403</v>
      </c>
      <c r="E150" s="18" t="s">
        <v>42</v>
      </c>
      <c r="F150" s="19" t="n">
        <v>90.3</v>
      </c>
      <c r="G150" s="19" t="n">
        <v>16.21</v>
      </c>
      <c r="H150" s="19" t="n">
        <f aca="false">F150*G150</f>
        <v>1463.763</v>
      </c>
      <c r="I150" s="19"/>
    </row>
    <row r="151" customFormat="false" ht="24" hidden="false" customHeight="true" outlineLevel="0" collapsed="false">
      <c r="A151" s="22" t="s">
        <v>132</v>
      </c>
      <c r="B151" s="16"/>
      <c r="C151" s="28"/>
      <c r="D151" s="23" t="s">
        <v>133</v>
      </c>
      <c r="E151" s="18"/>
      <c r="F151" s="19"/>
      <c r="G151" s="19"/>
      <c r="H151" s="19"/>
      <c r="I151" s="24" t="n">
        <f aca="false">SUM(H152:H155)</f>
        <v>30146.053</v>
      </c>
    </row>
    <row r="152" customFormat="false" ht="36.75" hidden="false" customHeight="true" outlineLevel="0" collapsed="false">
      <c r="A152" s="16" t="s">
        <v>405</v>
      </c>
      <c r="B152" s="16" t="s">
        <v>21</v>
      </c>
      <c r="C152" s="28" t="s">
        <v>389</v>
      </c>
      <c r="D152" s="17" t="s">
        <v>406</v>
      </c>
      <c r="E152" s="18" t="s">
        <v>42</v>
      </c>
      <c r="F152" s="19" t="n">
        <v>90.3</v>
      </c>
      <c r="G152" s="19" t="n">
        <v>36.57</v>
      </c>
      <c r="H152" s="19" t="n">
        <f aca="false">F152*G152</f>
        <v>3302.271</v>
      </c>
      <c r="I152" s="19"/>
    </row>
    <row r="153" customFormat="false" ht="32.25" hidden="false" customHeight="true" outlineLevel="0" collapsed="false">
      <c r="A153" s="16" t="s">
        <v>407</v>
      </c>
      <c r="B153" s="16" t="s">
        <v>144</v>
      </c>
      <c r="C153" s="28" t="s">
        <v>409</v>
      </c>
      <c r="D153" s="17" t="s">
        <v>408</v>
      </c>
      <c r="E153" s="18" t="s">
        <v>213</v>
      </c>
      <c r="F153" s="19" t="n">
        <v>50</v>
      </c>
      <c r="G153" s="19" t="n">
        <v>6.02</v>
      </c>
      <c r="H153" s="19" t="n">
        <f aca="false">F153*G153</f>
        <v>301</v>
      </c>
      <c r="I153" s="19"/>
    </row>
    <row r="154" customFormat="false" ht="33" hidden="false" customHeight="true" outlineLevel="0" collapsed="false">
      <c r="A154" s="16" t="s">
        <v>410</v>
      </c>
      <c r="B154" s="16" t="s">
        <v>21</v>
      </c>
      <c r="C154" s="28" t="s">
        <v>412</v>
      </c>
      <c r="D154" s="17" t="s">
        <v>411</v>
      </c>
      <c r="E154" s="18" t="s">
        <v>42</v>
      </c>
      <c r="F154" s="19" t="n">
        <v>361.2</v>
      </c>
      <c r="G154" s="19" t="n">
        <v>24.26</v>
      </c>
      <c r="H154" s="19" t="n">
        <f aca="false">F154*G154</f>
        <v>8762.712</v>
      </c>
      <c r="I154" s="19"/>
    </row>
    <row r="155" customFormat="false" ht="39.75" hidden="false" customHeight="true" outlineLevel="0" collapsed="false">
      <c r="A155" s="16" t="s">
        <v>413</v>
      </c>
      <c r="B155" s="16" t="s">
        <v>21</v>
      </c>
      <c r="C155" s="28" t="s">
        <v>415</v>
      </c>
      <c r="D155" s="17" t="s">
        <v>414</v>
      </c>
      <c r="E155" s="18" t="s">
        <v>42</v>
      </c>
      <c r="F155" s="19" t="n">
        <v>903</v>
      </c>
      <c r="G155" s="19" t="n">
        <v>19.69</v>
      </c>
      <c r="H155" s="19" t="n">
        <f aca="false">F155*G155</f>
        <v>17780.07</v>
      </c>
      <c r="I155" s="19"/>
    </row>
    <row r="156" customFormat="false" ht="24" hidden="false" customHeight="true" outlineLevel="0" collapsed="false">
      <c r="A156" s="16"/>
      <c r="B156" s="16"/>
      <c r="C156" s="28"/>
      <c r="D156" s="17"/>
      <c r="E156" s="18"/>
      <c r="F156" s="19"/>
      <c r="G156" s="19"/>
      <c r="H156" s="19"/>
      <c r="I156" s="19"/>
    </row>
    <row r="157" customFormat="false" ht="24" hidden="false" customHeight="true" outlineLevel="0" collapsed="false">
      <c r="A157" s="22" t="n">
        <v>13</v>
      </c>
      <c r="B157" s="16"/>
      <c r="C157" s="28"/>
      <c r="D157" s="23" t="s">
        <v>134</v>
      </c>
      <c r="E157" s="18"/>
      <c r="F157" s="19"/>
      <c r="G157" s="19"/>
      <c r="H157" s="19"/>
      <c r="I157" s="24" t="n">
        <f aca="false">SUM(H158:H162)</f>
        <v>70256.28</v>
      </c>
    </row>
    <row r="158" customFormat="false" ht="24" hidden="false" customHeight="true" outlineLevel="0" collapsed="false">
      <c r="A158" s="16" t="s">
        <v>416</v>
      </c>
      <c r="B158" s="16" t="s">
        <v>144</v>
      </c>
      <c r="C158" s="28" t="s">
        <v>418</v>
      </c>
      <c r="D158" s="17" t="s">
        <v>417</v>
      </c>
      <c r="E158" s="18" t="s">
        <v>42</v>
      </c>
      <c r="F158" s="19" t="n">
        <v>26</v>
      </c>
      <c r="G158" s="19" t="n">
        <v>28.7</v>
      </c>
      <c r="H158" s="19" t="n">
        <f aca="false">F158*G158</f>
        <v>746.2</v>
      </c>
      <c r="I158" s="19"/>
    </row>
    <row r="159" customFormat="false" ht="24" hidden="false" customHeight="true" outlineLevel="0" collapsed="false">
      <c r="A159" s="16" t="s">
        <v>419</v>
      </c>
      <c r="B159" s="16" t="s">
        <v>144</v>
      </c>
      <c r="C159" s="28" t="s">
        <v>421</v>
      </c>
      <c r="D159" s="17" t="s">
        <v>420</v>
      </c>
      <c r="E159" s="18" t="s">
        <v>42</v>
      </c>
      <c r="F159" s="19" t="n">
        <v>26</v>
      </c>
      <c r="G159" s="19" t="n">
        <v>172.89</v>
      </c>
      <c r="H159" s="19" t="n">
        <f aca="false">F159*G159</f>
        <v>4495.14</v>
      </c>
      <c r="I159" s="19"/>
    </row>
    <row r="160" customFormat="false" ht="24" hidden="false" customHeight="true" outlineLevel="0" collapsed="false">
      <c r="A160" s="16" t="s">
        <v>422</v>
      </c>
      <c r="B160" s="16" t="s">
        <v>144</v>
      </c>
      <c r="C160" s="28" t="s">
        <v>424</v>
      </c>
      <c r="D160" s="17" t="s">
        <v>423</v>
      </c>
      <c r="E160" s="18" t="s">
        <v>42</v>
      </c>
      <c r="F160" s="19" t="n">
        <v>26</v>
      </c>
      <c r="G160" s="19" t="n">
        <v>6.69</v>
      </c>
      <c r="H160" s="19" t="n">
        <f aca="false">F160*G160</f>
        <v>173.94</v>
      </c>
      <c r="I160" s="19"/>
    </row>
    <row r="161" customFormat="false" ht="24" hidden="false" customHeight="true" outlineLevel="0" collapsed="false">
      <c r="A161" s="16" t="s">
        <v>425</v>
      </c>
      <c r="B161" s="16" t="s">
        <v>427</v>
      </c>
      <c r="C161" s="28" t="s">
        <v>428</v>
      </c>
      <c r="D161" s="17" t="s">
        <v>426</v>
      </c>
      <c r="E161" s="18" t="s">
        <v>57</v>
      </c>
      <c r="F161" s="19" t="n">
        <v>1</v>
      </c>
      <c r="G161" s="19" t="n">
        <v>64841</v>
      </c>
      <c r="H161" s="19" t="n">
        <f aca="false">F161*G161</f>
        <v>64841</v>
      </c>
      <c r="I161" s="19"/>
    </row>
    <row r="162" customFormat="false" ht="24" hidden="false" customHeight="true" outlineLevel="0" collapsed="false">
      <c r="A162" s="16"/>
      <c r="B162" s="16"/>
      <c r="C162" s="28"/>
      <c r="D162" s="17"/>
      <c r="E162" s="18"/>
      <c r="F162" s="19"/>
      <c r="G162" s="19"/>
      <c r="H162" s="19"/>
      <c r="I162" s="19"/>
    </row>
    <row r="163" customFormat="false" ht="24" hidden="false" customHeight="true" outlineLevel="0" collapsed="false">
      <c r="A163" s="22" t="n">
        <v>14</v>
      </c>
      <c r="B163" s="16"/>
      <c r="C163" s="28"/>
      <c r="D163" s="23" t="s">
        <v>137</v>
      </c>
      <c r="E163" s="18"/>
      <c r="F163" s="19"/>
      <c r="G163" s="19"/>
      <c r="H163" s="19"/>
      <c r="I163" s="24" t="n">
        <f aca="false">SUM(H164:H165)</f>
        <v>264.96</v>
      </c>
    </row>
    <row r="164" customFormat="false" ht="24" hidden="false" customHeight="true" outlineLevel="0" collapsed="false">
      <c r="A164" s="16" t="s">
        <v>429</v>
      </c>
      <c r="B164" s="16" t="s">
        <v>21</v>
      </c>
      <c r="C164" s="28" t="s">
        <v>431</v>
      </c>
      <c r="D164" s="17" t="s">
        <v>430</v>
      </c>
      <c r="E164" s="18" t="s">
        <v>42</v>
      </c>
      <c r="F164" s="19" t="n">
        <v>6.4</v>
      </c>
      <c r="G164" s="19" t="n">
        <v>6.31</v>
      </c>
      <c r="H164" s="19" t="n">
        <f aca="false">F164*G164</f>
        <v>40.384</v>
      </c>
      <c r="I164" s="19"/>
    </row>
    <row r="165" customFormat="false" ht="39" hidden="false" customHeight="true" outlineLevel="0" collapsed="false">
      <c r="A165" s="16" t="s">
        <v>432</v>
      </c>
      <c r="B165" s="16" t="s">
        <v>144</v>
      </c>
      <c r="C165" s="28" t="s">
        <v>434</v>
      </c>
      <c r="D165" s="17" t="s">
        <v>433</v>
      </c>
      <c r="E165" s="18" t="s">
        <v>42</v>
      </c>
      <c r="F165" s="19" t="n">
        <v>6.4</v>
      </c>
      <c r="G165" s="19" t="n">
        <v>35.09</v>
      </c>
      <c r="H165" s="19" t="n">
        <f aca="false">F165*G165</f>
        <v>224.576</v>
      </c>
      <c r="I165" s="19"/>
    </row>
    <row r="166" customFormat="false" ht="24" hidden="false" customHeight="true" outlineLevel="0" collapsed="false">
      <c r="A166" s="16"/>
      <c r="B166" s="16"/>
      <c r="C166" s="28"/>
      <c r="D166" s="17"/>
      <c r="E166" s="18"/>
      <c r="F166" s="19"/>
      <c r="G166" s="19"/>
      <c r="H166" s="19"/>
      <c r="I166" s="19"/>
    </row>
    <row r="167" customFormat="false" ht="24" hidden="false" customHeight="true" outlineLevel="0" collapsed="false">
      <c r="A167" s="22" t="n">
        <v>15</v>
      </c>
      <c r="B167" s="16"/>
      <c r="C167" s="28"/>
      <c r="D167" s="23" t="s">
        <v>141</v>
      </c>
      <c r="E167" s="18"/>
      <c r="F167" s="19"/>
      <c r="G167" s="19"/>
      <c r="H167" s="19"/>
      <c r="I167" s="24" t="n">
        <f aca="false">I168+I174+I177+I180</f>
        <v>66159.708</v>
      </c>
    </row>
    <row r="168" customFormat="false" ht="24" hidden="false" customHeight="true" outlineLevel="0" collapsed="false">
      <c r="A168" s="22" t="s">
        <v>146</v>
      </c>
      <c r="B168" s="16"/>
      <c r="C168" s="28"/>
      <c r="D168" s="23" t="s">
        <v>147</v>
      </c>
      <c r="E168" s="18"/>
      <c r="F168" s="19"/>
      <c r="G168" s="19"/>
      <c r="H168" s="19"/>
      <c r="I168" s="24" t="n">
        <f aca="false">SUM(H169:H173)</f>
        <v>55423.49</v>
      </c>
    </row>
    <row r="169" customFormat="false" ht="30.75" hidden="false" customHeight="true" outlineLevel="0" collapsed="false">
      <c r="A169" s="16" t="s">
        <v>435</v>
      </c>
      <c r="B169" s="16" t="s">
        <v>21</v>
      </c>
      <c r="C169" s="28" t="s">
        <v>437</v>
      </c>
      <c r="D169" s="17" t="s">
        <v>436</v>
      </c>
      <c r="E169" s="18" t="s">
        <v>42</v>
      </c>
      <c r="F169" s="19" t="n">
        <v>103</v>
      </c>
      <c r="G169" s="19" t="n">
        <v>6.77</v>
      </c>
      <c r="H169" s="19" t="n">
        <f aca="false">F169*G169</f>
        <v>697.31</v>
      </c>
      <c r="I169" s="19"/>
    </row>
    <row r="170" customFormat="false" ht="45.75" hidden="false" customHeight="true" outlineLevel="0" collapsed="false">
      <c r="A170" s="16" t="s">
        <v>438</v>
      </c>
      <c r="B170" s="16" t="s">
        <v>21</v>
      </c>
      <c r="C170" s="28" t="s">
        <v>440</v>
      </c>
      <c r="D170" s="17" t="s">
        <v>439</v>
      </c>
      <c r="E170" s="18" t="s">
        <v>42</v>
      </c>
      <c r="F170" s="19" t="n">
        <v>103</v>
      </c>
      <c r="G170" s="19" t="n">
        <v>31.45</v>
      </c>
      <c r="H170" s="19" t="n">
        <f aca="false">F170*G170</f>
        <v>3239.35</v>
      </c>
      <c r="I170" s="19"/>
    </row>
    <row r="171" customFormat="false" ht="45" hidden="false" customHeight="true" outlineLevel="0" collapsed="false">
      <c r="A171" s="16" t="s">
        <v>441</v>
      </c>
      <c r="B171" s="16" t="s">
        <v>21</v>
      </c>
      <c r="C171" s="28" t="s">
        <v>443</v>
      </c>
      <c r="D171" s="17" t="s">
        <v>442</v>
      </c>
      <c r="E171" s="18" t="s">
        <v>213</v>
      </c>
      <c r="F171" s="19" t="n">
        <v>25</v>
      </c>
      <c r="G171" s="19" t="n">
        <v>60.82</v>
      </c>
      <c r="H171" s="19" t="n">
        <f aca="false">F171*G171</f>
        <v>1520.5</v>
      </c>
      <c r="I171" s="19"/>
    </row>
    <row r="172" customFormat="false" ht="42.75" hidden="false" customHeight="true" outlineLevel="0" collapsed="false">
      <c r="A172" s="16" t="s">
        <v>444</v>
      </c>
      <c r="B172" s="16" t="s">
        <v>309</v>
      </c>
      <c r="C172" s="28" t="s">
        <v>446</v>
      </c>
      <c r="D172" s="17" t="s">
        <v>445</v>
      </c>
      <c r="E172" s="18" t="s">
        <v>42</v>
      </c>
      <c r="F172" s="19" t="n">
        <v>103</v>
      </c>
      <c r="G172" s="19" t="n">
        <v>331.57</v>
      </c>
      <c r="H172" s="19" t="n">
        <f aca="false">F172*G172</f>
        <v>34151.71</v>
      </c>
      <c r="I172" s="19"/>
    </row>
    <row r="173" customFormat="false" ht="49.5" hidden="false" customHeight="true" outlineLevel="0" collapsed="false">
      <c r="A173" s="16" t="s">
        <v>447</v>
      </c>
      <c r="B173" s="16" t="s">
        <v>21</v>
      </c>
      <c r="C173" s="28" t="s">
        <v>449</v>
      </c>
      <c r="D173" s="17" t="s">
        <v>448</v>
      </c>
      <c r="E173" s="18" t="s">
        <v>42</v>
      </c>
      <c r="F173" s="19" t="n">
        <v>206</v>
      </c>
      <c r="G173" s="19" t="n">
        <v>76.77</v>
      </c>
      <c r="H173" s="19" t="n">
        <f aca="false">F173*G173</f>
        <v>15814.62</v>
      </c>
      <c r="I173" s="19"/>
    </row>
    <row r="174" customFormat="false" ht="24" hidden="false" customHeight="true" outlineLevel="0" collapsed="false">
      <c r="A174" s="22" t="s">
        <v>150</v>
      </c>
      <c r="B174" s="16"/>
      <c r="C174" s="28"/>
      <c r="D174" s="23" t="s">
        <v>151</v>
      </c>
      <c r="E174" s="18"/>
      <c r="F174" s="19"/>
      <c r="G174" s="19"/>
      <c r="H174" s="19"/>
      <c r="I174" s="24" t="n">
        <f aca="false">SUM(H175:H176)</f>
        <v>1434.7</v>
      </c>
    </row>
    <row r="175" customFormat="false" ht="46.5" hidden="false" customHeight="true" outlineLevel="0" collapsed="false">
      <c r="A175" s="16" t="s">
        <v>450</v>
      </c>
      <c r="B175" s="16" t="s">
        <v>21</v>
      </c>
      <c r="C175" s="28" t="s">
        <v>452</v>
      </c>
      <c r="D175" s="17" t="s">
        <v>451</v>
      </c>
      <c r="E175" s="18" t="s">
        <v>42</v>
      </c>
      <c r="F175" s="19" t="n">
        <v>10</v>
      </c>
      <c r="G175" s="19" t="n">
        <v>17.63</v>
      </c>
      <c r="H175" s="19" t="n">
        <f aca="false">F175*G175</f>
        <v>176.3</v>
      </c>
      <c r="I175" s="19"/>
    </row>
    <row r="176" customFormat="false" ht="48.75" hidden="false" customHeight="true" outlineLevel="0" collapsed="false">
      <c r="A176" s="16" t="s">
        <v>453</v>
      </c>
      <c r="B176" s="16" t="s">
        <v>21</v>
      </c>
      <c r="C176" s="28" t="s">
        <v>455</v>
      </c>
      <c r="D176" s="17" t="s">
        <v>454</v>
      </c>
      <c r="E176" s="18" t="s">
        <v>42</v>
      </c>
      <c r="F176" s="19" t="n">
        <v>10</v>
      </c>
      <c r="G176" s="19" t="n">
        <v>125.84</v>
      </c>
      <c r="H176" s="19" t="n">
        <f aca="false">F176*G176</f>
        <v>1258.4</v>
      </c>
      <c r="I176" s="19"/>
    </row>
    <row r="177" customFormat="false" ht="24" hidden="false" customHeight="true" outlineLevel="0" collapsed="false">
      <c r="A177" s="22" t="s">
        <v>154</v>
      </c>
      <c r="B177" s="16"/>
      <c r="C177" s="28"/>
      <c r="D177" s="23" t="s">
        <v>155</v>
      </c>
      <c r="E177" s="18"/>
      <c r="F177" s="19"/>
      <c r="G177" s="19"/>
      <c r="H177" s="19"/>
      <c r="I177" s="24" t="n">
        <f aca="false">SUM(H178:H179)</f>
        <v>2509.788</v>
      </c>
    </row>
    <row r="178" customFormat="false" ht="24" hidden="false" customHeight="true" outlineLevel="0" collapsed="false">
      <c r="A178" s="16" t="s">
        <v>456</v>
      </c>
      <c r="B178" s="16" t="s">
        <v>21</v>
      </c>
      <c r="C178" s="28" t="s">
        <v>458</v>
      </c>
      <c r="D178" s="17" t="s">
        <v>457</v>
      </c>
      <c r="E178" s="18" t="s">
        <v>213</v>
      </c>
      <c r="F178" s="19" t="n">
        <v>58.4</v>
      </c>
      <c r="G178" s="19" t="n">
        <v>2.25</v>
      </c>
      <c r="H178" s="19" t="n">
        <f aca="false">F178*G178</f>
        <v>131.4</v>
      </c>
      <c r="I178" s="19"/>
    </row>
    <row r="179" customFormat="false" ht="45" hidden="false" customHeight="true" outlineLevel="0" collapsed="false">
      <c r="A179" s="16" t="s">
        <v>459</v>
      </c>
      <c r="B179" s="16" t="s">
        <v>21</v>
      </c>
      <c r="C179" s="28" t="s">
        <v>461</v>
      </c>
      <c r="D179" s="17" t="s">
        <v>460</v>
      </c>
      <c r="E179" s="18" t="s">
        <v>213</v>
      </c>
      <c r="F179" s="19" t="n">
        <v>56.4</v>
      </c>
      <c r="G179" s="19" t="n">
        <v>42.17</v>
      </c>
      <c r="H179" s="19" t="n">
        <f aca="false">F179*G179</f>
        <v>2378.388</v>
      </c>
      <c r="I179" s="19"/>
    </row>
    <row r="180" customFormat="false" ht="21" hidden="false" customHeight="true" outlineLevel="0" collapsed="false">
      <c r="A180" s="22" t="s">
        <v>158</v>
      </c>
      <c r="B180" s="16"/>
      <c r="C180" s="28"/>
      <c r="D180" s="23" t="s">
        <v>159</v>
      </c>
      <c r="E180" s="18"/>
      <c r="F180" s="19"/>
      <c r="G180" s="19"/>
      <c r="H180" s="19"/>
      <c r="I180" s="24" t="n">
        <f aca="false">SUM(H181:H182)</f>
        <v>6791.73</v>
      </c>
    </row>
    <row r="181" customFormat="false" ht="21" hidden="false" customHeight="true" outlineLevel="0" collapsed="false">
      <c r="A181" s="16" t="s">
        <v>462</v>
      </c>
      <c r="B181" s="16" t="s">
        <v>21</v>
      </c>
      <c r="C181" s="28" t="s">
        <v>464</v>
      </c>
      <c r="D181" s="17" t="s">
        <v>463</v>
      </c>
      <c r="E181" s="18" t="s">
        <v>42</v>
      </c>
      <c r="F181" s="19" t="n">
        <v>11.1</v>
      </c>
      <c r="G181" s="19" t="n">
        <v>152.9</v>
      </c>
      <c r="H181" s="19" t="n">
        <f aca="false">F181*G181</f>
        <v>1697.19</v>
      </c>
      <c r="I181" s="19"/>
    </row>
    <row r="182" customFormat="false" ht="21" hidden="false" customHeight="true" outlineLevel="0" collapsed="false">
      <c r="A182" s="16" t="s">
        <v>465</v>
      </c>
      <c r="B182" s="16" t="s">
        <v>21</v>
      </c>
      <c r="C182" s="28" t="s">
        <v>467</v>
      </c>
      <c r="D182" s="17" t="s">
        <v>466</v>
      </c>
      <c r="E182" s="18" t="s">
        <v>42</v>
      </c>
      <c r="F182" s="19" t="n">
        <v>93</v>
      </c>
      <c r="G182" s="19" t="n">
        <v>54.78</v>
      </c>
      <c r="H182" s="19" t="n">
        <f aca="false">F182*G182</f>
        <v>5094.54</v>
      </c>
      <c r="I182" s="19"/>
    </row>
    <row r="183" customFormat="false" ht="21" hidden="false" customHeight="true" outlineLevel="0" collapsed="false">
      <c r="A183" s="16"/>
      <c r="B183" s="16"/>
      <c r="C183" s="28"/>
      <c r="D183" s="17"/>
      <c r="E183" s="18"/>
      <c r="F183" s="19"/>
      <c r="G183" s="19"/>
      <c r="H183" s="19"/>
      <c r="I183" s="19"/>
    </row>
    <row r="184" customFormat="false" ht="24" hidden="false" customHeight="true" outlineLevel="0" collapsed="false">
      <c r="A184" s="22" t="n">
        <v>16</v>
      </c>
      <c r="B184" s="16"/>
      <c r="C184" s="28"/>
      <c r="D184" s="23" t="s">
        <v>162</v>
      </c>
      <c r="E184" s="18"/>
      <c r="F184" s="19"/>
      <c r="G184" s="19"/>
      <c r="H184" s="19"/>
      <c r="I184" s="24" t="n">
        <f aca="false">SUM(H185:H187)</f>
        <v>58551.38</v>
      </c>
    </row>
    <row r="185" customFormat="false" ht="30" hidden="false" customHeight="true" outlineLevel="0" collapsed="false">
      <c r="A185" s="16" t="s">
        <v>468</v>
      </c>
      <c r="B185" s="16" t="s">
        <v>21</v>
      </c>
      <c r="C185" s="28" t="s">
        <v>470</v>
      </c>
      <c r="D185" s="17" t="s">
        <v>469</v>
      </c>
      <c r="E185" s="18" t="s">
        <v>42</v>
      </c>
      <c r="F185" s="19" t="n">
        <v>206</v>
      </c>
      <c r="G185" s="19" t="n">
        <v>8.12</v>
      </c>
      <c r="H185" s="19" t="n">
        <f aca="false">F185*G185</f>
        <v>1672.72</v>
      </c>
      <c r="I185" s="19"/>
    </row>
    <row r="186" customFormat="false" ht="31.5" hidden="false" customHeight="true" outlineLevel="0" collapsed="false">
      <c r="A186" s="16" t="s">
        <v>471</v>
      </c>
      <c r="B186" s="16" t="s">
        <v>21</v>
      </c>
      <c r="C186" s="28" t="s">
        <v>473</v>
      </c>
      <c r="D186" s="17" t="s">
        <v>472</v>
      </c>
      <c r="E186" s="18" t="s">
        <v>42</v>
      </c>
      <c r="F186" s="19" t="n">
        <v>206</v>
      </c>
      <c r="G186" s="19" t="n">
        <v>85.15</v>
      </c>
      <c r="H186" s="19" t="n">
        <f aca="false">F186*G186</f>
        <v>17540.9</v>
      </c>
      <c r="I186" s="19"/>
    </row>
    <row r="187" customFormat="false" ht="36.75" hidden="false" customHeight="true" outlineLevel="0" collapsed="false">
      <c r="A187" s="16" t="s">
        <v>474</v>
      </c>
      <c r="B187" s="16" t="s">
        <v>21</v>
      </c>
      <c r="C187" s="28" t="s">
        <v>476</v>
      </c>
      <c r="D187" s="17" t="s">
        <v>475</v>
      </c>
      <c r="E187" s="18" t="s">
        <v>42</v>
      </c>
      <c r="F187" s="19" t="n">
        <v>206</v>
      </c>
      <c r="G187" s="19" t="n">
        <v>190.96</v>
      </c>
      <c r="H187" s="19" t="n">
        <f aca="false">F187*G187</f>
        <v>39337.76</v>
      </c>
      <c r="I187" s="19"/>
    </row>
    <row r="188" customFormat="false" ht="24" hidden="false" customHeight="true" outlineLevel="0" collapsed="false">
      <c r="A188" s="16"/>
      <c r="B188" s="16"/>
      <c r="C188" s="28"/>
      <c r="D188" s="17"/>
      <c r="E188" s="18"/>
      <c r="F188" s="19"/>
      <c r="G188" s="19"/>
      <c r="H188" s="19"/>
      <c r="I188" s="19"/>
    </row>
    <row r="189" customFormat="false" ht="24" hidden="false" customHeight="true" outlineLevel="0" collapsed="false">
      <c r="A189" s="22" t="n">
        <v>17</v>
      </c>
      <c r="B189" s="16"/>
      <c r="C189" s="28"/>
      <c r="D189" s="23" t="s">
        <v>165</v>
      </c>
      <c r="E189" s="18"/>
      <c r="F189" s="19"/>
      <c r="G189" s="19"/>
      <c r="H189" s="19"/>
      <c r="I189" s="24" t="n">
        <f aca="false">I190+I196+I201</f>
        <v>155645.1212</v>
      </c>
    </row>
    <row r="190" customFormat="false" ht="24" hidden="false" customHeight="true" outlineLevel="0" collapsed="false">
      <c r="A190" s="22" t="s">
        <v>168</v>
      </c>
      <c r="B190" s="16"/>
      <c r="C190" s="28"/>
      <c r="D190" s="23" t="s">
        <v>165</v>
      </c>
      <c r="E190" s="18"/>
      <c r="F190" s="19"/>
      <c r="G190" s="19"/>
      <c r="H190" s="19"/>
      <c r="I190" s="24" t="n">
        <f aca="false">SUM(H191:H195)</f>
        <v>9857.6412</v>
      </c>
    </row>
    <row r="191" customFormat="false" ht="24" hidden="false" customHeight="true" outlineLevel="0" collapsed="false">
      <c r="A191" s="16" t="s">
        <v>477</v>
      </c>
      <c r="B191" s="16" t="s">
        <v>144</v>
      </c>
      <c r="C191" s="28" t="s">
        <v>479</v>
      </c>
      <c r="D191" s="17" t="s">
        <v>478</v>
      </c>
      <c r="E191" s="18" t="s">
        <v>42</v>
      </c>
      <c r="F191" s="19" t="n">
        <v>45.54</v>
      </c>
      <c r="G191" s="19" t="n">
        <v>13.78</v>
      </c>
      <c r="H191" s="19" t="n">
        <f aca="false">F191*G191</f>
        <v>627.5412</v>
      </c>
      <c r="I191" s="19"/>
    </row>
    <row r="192" customFormat="false" ht="24" hidden="false" customHeight="true" outlineLevel="0" collapsed="false">
      <c r="A192" s="16" t="s">
        <v>480</v>
      </c>
      <c r="B192" s="16" t="s">
        <v>144</v>
      </c>
      <c r="C192" s="28" t="s">
        <v>482</v>
      </c>
      <c r="D192" s="17" t="s">
        <v>481</v>
      </c>
      <c r="E192" s="18" t="s">
        <v>42</v>
      </c>
      <c r="F192" s="19" t="n">
        <v>15</v>
      </c>
      <c r="G192" s="19" t="n">
        <v>49.18</v>
      </c>
      <c r="H192" s="19" t="n">
        <f aca="false">F192*G192</f>
        <v>737.7</v>
      </c>
      <c r="I192" s="19"/>
    </row>
    <row r="193" customFormat="false" ht="36.75" hidden="false" customHeight="true" outlineLevel="0" collapsed="false">
      <c r="A193" s="16" t="s">
        <v>483</v>
      </c>
      <c r="B193" s="16" t="s">
        <v>144</v>
      </c>
      <c r="C193" s="28" t="s">
        <v>485</v>
      </c>
      <c r="D193" s="17" t="s">
        <v>484</v>
      </c>
      <c r="E193" s="18" t="s">
        <v>42</v>
      </c>
      <c r="F193" s="19" t="n">
        <v>15</v>
      </c>
      <c r="G193" s="19" t="n">
        <v>103.36</v>
      </c>
      <c r="H193" s="19" t="n">
        <f aca="false">F193*G193</f>
        <v>1550.4</v>
      </c>
      <c r="I193" s="19"/>
    </row>
    <row r="194" customFormat="false" ht="24" hidden="false" customHeight="true" outlineLevel="0" collapsed="false">
      <c r="A194" s="16" t="s">
        <v>486</v>
      </c>
      <c r="B194" s="16" t="s">
        <v>144</v>
      </c>
      <c r="C194" s="28" t="s">
        <v>488</v>
      </c>
      <c r="D194" s="17" t="s">
        <v>487</v>
      </c>
      <c r="E194" s="18" t="s">
        <v>42</v>
      </c>
      <c r="F194" s="19" t="n">
        <v>15</v>
      </c>
      <c r="G194" s="19" t="n">
        <v>67.56</v>
      </c>
      <c r="H194" s="19" t="n">
        <f aca="false">F194*G194</f>
        <v>1013.4</v>
      </c>
      <c r="I194" s="19"/>
    </row>
    <row r="195" customFormat="false" ht="36.75" hidden="false" customHeight="true" outlineLevel="0" collapsed="false">
      <c r="A195" s="16" t="s">
        <v>489</v>
      </c>
      <c r="B195" s="16" t="s">
        <v>144</v>
      </c>
      <c r="C195" s="28" t="s">
        <v>491</v>
      </c>
      <c r="D195" s="17" t="s">
        <v>490</v>
      </c>
      <c r="E195" s="18" t="s">
        <v>42</v>
      </c>
      <c r="F195" s="19" t="n">
        <v>30</v>
      </c>
      <c r="G195" s="19" t="n">
        <v>197.62</v>
      </c>
      <c r="H195" s="19" t="n">
        <f aca="false">F195*G195</f>
        <v>5928.6</v>
      </c>
      <c r="I195" s="19"/>
    </row>
    <row r="196" customFormat="false" ht="24" hidden="false" customHeight="true" outlineLevel="0" collapsed="false">
      <c r="A196" s="22" t="s">
        <v>171</v>
      </c>
      <c r="B196" s="16"/>
      <c r="C196" s="28"/>
      <c r="D196" s="23" t="s">
        <v>172</v>
      </c>
      <c r="E196" s="18"/>
      <c r="F196" s="19"/>
      <c r="G196" s="19"/>
      <c r="H196" s="19"/>
      <c r="I196" s="24" t="n">
        <f aca="false">SUM(H197:H200)</f>
        <v>4555.4</v>
      </c>
    </row>
    <row r="197" customFormat="false" ht="24" hidden="false" customHeight="true" outlineLevel="0" collapsed="false">
      <c r="A197" s="16" t="s">
        <v>492</v>
      </c>
      <c r="B197" s="16" t="s">
        <v>144</v>
      </c>
      <c r="C197" s="28" t="s">
        <v>494</v>
      </c>
      <c r="D197" s="17" t="s">
        <v>493</v>
      </c>
      <c r="E197" s="18" t="s">
        <v>36</v>
      </c>
      <c r="F197" s="19" t="n">
        <v>80</v>
      </c>
      <c r="G197" s="19" t="n">
        <v>3.87</v>
      </c>
      <c r="H197" s="19" t="n">
        <f aca="false">F197*G197</f>
        <v>309.6</v>
      </c>
      <c r="I197" s="19"/>
    </row>
    <row r="198" customFormat="false" ht="24" hidden="false" customHeight="true" outlineLevel="0" collapsed="false">
      <c r="A198" s="16" t="s">
        <v>495</v>
      </c>
      <c r="B198" s="16" t="s">
        <v>144</v>
      </c>
      <c r="C198" s="28" t="s">
        <v>497</v>
      </c>
      <c r="D198" s="17" t="s">
        <v>496</v>
      </c>
      <c r="E198" s="18" t="s">
        <v>36</v>
      </c>
      <c r="F198" s="19" t="n">
        <v>60</v>
      </c>
      <c r="G198" s="19" t="n">
        <v>52.71</v>
      </c>
      <c r="H198" s="19" t="n">
        <f aca="false">F198*G198</f>
        <v>3162.6</v>
      </c>
      <c r="I198" s="19"/>
    </row>
    <row r="199" customFormat="false" ht="24" hidden="false" customHeight="true" outlineLevel="0" collapsed="false">
      <c r="A199" s="16" t="s">
        <v>498</v>
      </c>
      <c r="B199" s="16" t="s">
        <v>144</v>
      </c>
      <c r="C199" s="28" t="s">
        <v>500</v>
      </c>
      <c r="D199" s="17" t="s">
        <v>499</v>
      </c>
      <c r="E199" s="18" t="s">
        <v>36</v>
      </c>
      <c r="F199" s="19" t="n">
        <v>20</v>
      </c>
      <c r="G199" s="19" t="n">
        <v>45.92</v>
      </c>
      <c r="H199" s="19" t="n">
        <f aca="false">F199*G199</f>
        <v>918.4</v>
      </c>
      <c r="I199" s="19"/>
    </row>
    <row r="200" customFormat="false" ht="24" hidden="false" customHeight="true" outlineLevel="0" collapsed="false">
      <c r="A200" s="16" t="s">
        <v>501</v>
      </c>
      <c r="B200" s="16" t="s">
        <v>144</v>
      </c>
      <c r="C200" s="28" t="s">
        <v>503</v>
      </c>
      <c r="D200" s="17" t="s">
        <v>502</v>
      </c>
      <c r="E200" s="18" t="s">
        <v>36</v>
      </c>
      <c r="F200" s="19" t="n">
        <v>80</v>
      </c>
      <c r="G200" s="19" t="n">
        <v>2.06</v>
      </c>
      <c r="H200" s="19" t="n">
        <f aca="false">F200*G200</f>
        <v>164.8</v>
      </c>
      <c r="I200" s="19"/>
    </row>
    <row r="201" customFormat="false" ht="24" hidden="false" customHeight="true" outlineLevel="0" collapsed="false">
      <c r="A201" s="30" t="s">
        <v>173</v>
      </c>
      <c r="B201" s="27"/>
      <c r="C201" s="28"/>
      <c r="D201" s="23" t="s">
        <v>174</v>
      </c>
      <c r="E201" s="18"/>
      <c r="F201" s="19"/>
      <c r="G201" s="19"/>
      <c r="H201" s="19"/>
      <c r="I201" s="24" t="n">
        <f aca="false">SUM(H202:H205)</f>
        <v>141232.08</v>
      </c>
    </row>
    <row r="202" customFormat="false" ht="36.75" hidden="false" customHeight="true" outlineLevel="0" collapsed="false">
      <c r="A202" s="27" t="s">
        <v>504</v>
      </c>
      <c r="B202" s="27" t="s">
        <v>21</v>
      </c>
      <c r="C202" s="28" t="s">
        <v>506</v>
      </c>
      <c r="D202" s="17" t="s">
        <v>505</v>
      </c>
      <c r="E202" s="18" t="s">
        <v>213</v>
      </c>
      <c r="F202" s="19" t="n">
        <v>264</v>
      </c>
      <c r="G202" s="19" t="n">
        <v>534.97</v>
      </c>
      <c r="H202" s="19" t="n">
        <f aca="false">F202*G202</f>
        <v>141232.08</v>
      </c>
      <c r="I202" s="19"/>
    </row>
    <row r="203" customFormat="false" ht="24" hidden="false" customHeight="true" outlineLevel="0" collapsed="false">
      <c r="A203" s="16"/>
      <c r="B203" s="16"/>
      <c r="C203" s="28"/>
      <c r="D203" s="17"/>
      <c r="E203" s="18"/>
      <c r="F203" s="19"/>
      <c r="G203" s="19"/>
      <c r="H203" s="19"/>
      <c r="I203" s="19"/>
    </row>
    <row r="204" customFormat="false" ht="24" hidden="false" customHeight="true" outlineLevel="0" collapsed="false">
      <c r="A204" s="22" t="n">
        <v>18</v>
      </c>
      <c r="B204" s="16"/>
      <c r="C204" s="28"/>
      <c r="D204" s="23" t="s">
        <v>175</v>
      </c>
      <c r="E204" s="18"/>
      <c r="F204" s="19"/>
      <c r="G204" s="19"/>
      <c r="H204" s="19"/>
      <c r="I204" s="24" t="n">
        <f aca="false">I205+I208</f>
        <v>44694.738</v>
      </c>
    </row>
    <row r="205" customFormat="false" ht="24" hidden="false" customHeight="true" outlineLevel="0" collapsed="false">
      <c r="A205" s="22" t="s">
        <v>178</v>
      </c>
      <c r="B205" s="16"/>
      <c r="C205" s="28"/>
      <c r="D205" s="23" t="s">
        <v>179</v>
      </c>
      <c r="E205" s="18"/>
      <c r="F205" s="19"/>
      <c r="G205" s="19"/>
      <c r="H205" s="19"/>
      <c r="I205" s="24" t="n">
        <f aca="false">SUM(H206:H207)</f>
        <v>15298.514</v>
      </c>
    </row>
    <row r="206" customFormat="false" ht="24" hidden="false" customHeight="true" outlineLevel="0" collapsed="false">
      <c r="A206" s="16" t="s">
        <v>507</v>
      </c>
      <c r="B206" s="16" t="s">
        <v>360</v>
      </c>
      <c r="C206" s="28" t="s">
        <v>509</v>
      </c>
      <c r="D206" s="17" t="s">
        <v>508</v>
      </c>
      <c r="E206" s="18" t="s">
        <v>42</v>
      </c>
      <c r="F206" s="19" t="n">
        <v>903.1</v>
      </c>
      <c r="G206" s="19" t="n">
        <v>4.18</v>
      </c>
      <c r="H206" s="19" t="n">
        <f aca="false">F206*G206</f>
        <v>3774.958</v>
      </c>
      <c r="I206" s="19"/>
    </row>
    <row r="207" customFormat="false" ht="38.25" hidden="false" customHeight="true" outlineLevel="0" collapsed="false">
      <c r="A207" s="16" t="s">
        <v>510</v>
      </c>
      <c r="B207" s="16" t="s">
        <v>21</v>
      </c>
      <c r="C207" s="28" t="s">
        <v>512</v>
      </c>
      <c r="D207" s="17" t="s">
        <v>511</v>
      </c>
      <c r="E207" s="18" t="s">
        <v>42</v>
      </c>
      <c r="F207" s="19" t="n">
        <v>903.1</v>
      </c>
      <c r="G207" s="19" t="n">
        <v>12.76</v>
      </c>
      <c r="H207" s="19" t="n">
        <f aca="false">F207*G207</f>
        <v>11523.556</v>
      </c>
      <c r="I207" s="19"/>
    </row>
    <row r="208" customFormat="false" ht="24" hidden="false" customHeight="true" outlineLevel="0" collapsed="false">
      <c r="A208" s="22" t="s">
        <v>182</v>
      </c>
      <c r="B208" s="16"/>
      <c r="C208" s="28"/>
      <c r="D208" s="23" t="s">
        <v>183</v>
      </c>
      <c r="E208" s="18"/>
      <c r="F208" s="19"/>
      <c r="G208" s="19"/>
      <c r="H208" s="19"/>
      <c r="I208" s="24" t="n">
        <f aca="false">SUM(H209:H210)</f>
        <v>29396.224</v>
      </c>
    </row>
    <row r="209" customFormat="false" ht="58.5" hidden="false" customHeight="true" outlineLevel="0" collapsed="false">
      <c r="A209" s="16" t="s">
        <v>513</v>
      </c>
      <c r="B209" s="16" t="s">
        <v>21</v>
      </c>
      <c r="C209" s="28" t="s">
        <v>515</v>
      </c>
      <c r="D209" s="17" t="s">
        <v>514</v>
      </c>
      <c r="E209" s="18" t="s">
        <v>42</v>
      </c>
      <c r="F209" s="19" t="n">
        <v>457.6</v>
      </c>
      <c r="G209" s="19" t="n">
        <v>47.1</v>
      </c>
      <c r="H209" s="19" t="n">
        <f aca="false">F209*G209</f>
        <v>21552.96</v>
      </c>
      <c r="I209" s="19"/>
    </row>
    <row r="210" customFormat="false" ht="36.75" hidden="false" customHeight="true" outlineLevel="0" collapsed="false">
      <c r="A210" s="16" t="s">
        <v>516</v>
      </c>
      <c r="B210" s="16" t="s">
        <v>21</v>
      </c>
      <c r="C210" s="28" t="s">
        <v>518</v>
      </c>
      <c r="D210" s="17" t="s">
        <v>517</v>
      </c>
      <c r="E210" s="18" t="s">
        <v>42</v>
      </c>
      <c r="F210" s="19" t="n">
        <v>457.6</v>
      </c>
      <c r="G210" s="19" t="n">
        <v>17.14</v>
      </c>
      <c r="H210" s="19" t="n">
        <f aca="false">F210*G210</f>
        <v>7843.264</v>
      </c>
      <c r="I210" s="19"/>
    </row>
    <row r="211" customFormat="false" ht="24" hidden="false" customHeight="true" outlineLevel="0" collapsed="false">
      <c r="A211" s="16"/>
      <c r="B211" s="16"/>
      <c r="C211" s="28"/>
      <c r="D211" s="17"/>
      <c r="E211" s="18"/>
      <c r="F211" s="19"/>
      <c r="G211" s="19"/>
      <c r="H211" s="19"/>
      <c r="I211" s="19"/>
    </row>
    <row r="212" customFormat="false" ht="24" hidden="false" customHeight="true" outlineLevel="0" collapsed="false">
      <c r="A212" s="22" t="n">
        <v>19</v>
      </c>
      <c r="B212" s="31"/>
      <c r="C212" s="28"/>
      <c r="D212" s="23" t="s">
        <v>186</v>
      </c>
      <c r="E212" s="18"/>
      <c r="F212" s="19"/>
      <c r="G212" s="19"/>
      <c r="H212" s="19"/>
      <c r="I212" s="24" t="n">
        <f aca="false">I213+I223+I233+I243+I253+I264+I275+I286+I296+I306</f>
        <v>150060.490457689</v>
      </c>
    </row>
    <row r="213" customFormat="false" ht="24" hidden="false" customHeight="true" outlineLevel="0" collapsed="false">
      <c r="A213" s="22" t="s">
        <v>189</v>
      </c>
      <c r="B213" s="31"/>
      <c r="C213" s="28"/>
      <c r="D213" s="23" t="s">
        <v>190</v>
      </c>
      <c r="E213" s="18"/>
      <c r="F213" s="19"/>
      <c r="G213" s="19"/>
      <c r="H213" s="19"/>
      <c r="I213" s="24" t="n">
        <f aca="false">SUM(H214:H222)</f>
        <v>29567.02</v>
      </c>
    </row>
    <row r="214" customFormat="false" ht="24" hidden="false" customHeight="true" outlineLevel="0" collapsed="false">
      <c r="A214" s="16" t="s">
        <v>519</v>
      </c>
      <c r="B214" s="16" t="s">
        <v>521</v>
      </c>
      <c r="C214" s="28"/>
      <c r="D214" s="17" t="s">
        <v>520</v>
      </c>
      <c r="E214" s="18" t="s">
        <v>42</v>
      </c>
      <c r="F214" s="19" t="n">
        <v>2.42</v>
      </c>
      <c r="G214" s="19" t="n">
        <v>281.02479338843</v>
      </c>
      <c r="H214" s="19" t="n">
        <f aca="false">F214*G214</f>
        <v>680.08</v>
      </c>
      <c r="I214" s="19"/>
    </row>
    <row r="215" customFormat="false" ht="24" hidden="false" customHeight="true" outlineLevel="0" collapsed="false">
      <c r="A215" s="16" t="s">
        <v>522</v>
      </c>
      <c r="B215" s="16" t="s">
        <v>521</v>
      </c>
      <c r="C215" s="28"/>
      <c r="D215" s="17" t="s">
        <v>523</v>
      </c>
      <c r="E215" s="18" t="s">
        <v>42</v>
      </c>
      <c r="F215" s="19" t="n">
        <v>21.78</v>
      </c>
      <c r="G215" s="19" t="n">
        <v>263.119834710744</v>
      </c>
      <c r="H215" s="19" t="n">
        <f aca="false">F215*G215</f>
        <v>5730.75</v>
      </c>
      <c r="I215" s="19"/>
    </row>
    <row r="216" customFormat="false" ht="24" hidden="false" customHeight="true" outlineLevel="0" collapsed="false">
      <c r="A216" s="16" t="s">
        <v>524</v>
      </c>
      <c r="B216" s="16" t="s">
        <v>521</v>
      </c>
      <c r="C216" s="28"/>
      <c r="D216" s="17" t="s">
        <v>525</v>
      </c>
      <c r="E216" s="18" t="s">
        <v>526</v>
      </c>
      <c r="F216" s="19" t="n">
        <v>1</v>
      </c>
      <c r="G216" s="19" t="n">
        <v>7905</v>
      </c>
      <c r="H216" s="19" t="n">
        <f aca="false">F216*G216</f>
        <v>7905</v>
      </c>
      <c r="I216" s="19"/>
    </row>
    <row r="217" customFormat="false" ht="24" hidden="false" customHeight="true" outlineLevel="0" collapsed="false">
      <c r="A217" s="16" t="s">
        <v>527</v>
      </c>
      <c r="B217" s="16" t="s">
        <v>521</v>
      </c>
      <c r="C217" s="28"/>
      <c r="D217" s="17" t="s">
        <v>528</v>
      </c>
      <c r="E217" s="18" t="s">
        <v>42</v>
      </c>
      <c r="F217" s="19" t="n">
        <v>0.72</v>
      </c>
      <c r="G217" s="19" t="n">
        <v>3270</v>
      </c>
      <c r="H217" s="19" t="n">
        <f aca="false">F217*G217</f>
        <v>2354.4</v>
      </c>
      <c r="I217" s="19"/>
    </row>
    <row r="218" customFormat="false" ht="24" hidden="false" customHeight="true" outlineLevel="0" collapsed="false">
      <c r="A218" s="16" t="s">
        <v>529</v>
      </c>
      <c r="B218" s="16" t="s">
        <v>521</v>
      </c>
      <c r="C218" s="28"/>
      <c r="D218" s="17" t="s">
        <v>530</v>
      </c>
      <c r="E218" s="18" t="s">
        <v>213</v>
      </c>
      <c r="F218" s="19" t="n">
        <v>21.78</v>
      </c>
      <c r="G218" s="19" t="n">
        <v>61.7001836547291</v>
      </c>
      <c r="H218" s="19" t="n">
        <f aca="false">F218*G218</f>
        <v>1343.83</v>
      </c>
      <c r="I218" s="19"/>
    </row>
    <row r="219" customFormat="false" ht="24" hidden="false" customHeight="true" outlineLevel="0" collapsed="false">
      <c r="A219" s="16" t="s">
        <v>531</v>
      </c>
      <c r="B219" s="16" t="s">
        <v>521</v>
      </c>
      <c r="C219" s="28"/>
      <c r="D219" s="17" t="s">
        <v>532</v>
      </c>
      <c r="E219" s="18" t="s">
        <v>42</v>
      </c>
      <c r="F219" s="19" t="n">
        <v>0.96</v>
      </c>
      <c r="G219" s="19" t="n">
        <v>618.458333333333</v>
      </c>
      <c r="H219" s="19" t="n">
        <f aca="false">F219*G219</f>
        <v>593.72</v>
      </c>
      <c r="I219" s="19"/>
    </row>
    <row r="220" customFormat="false" ht="24" hidden="false" customHeight="true" outlineLevel="0" collapsed="false">
      <c r="A220" s="16" t="s">
        <v>533</v>
      </c>
      <c r="B220" s="16" t="s">
        <v>521</v>
      </c>
      <c r="C220" s="28"/>
      <c r="D220" s="17" t="s">
        <v>534</v>
      </c>
      <c r="E220" s="18" t="s">
        <v>42</v>
      </c>
      <c r="F220" s="19" t="n">
        <v>0.96</v>
      </c>
      <c r="G220" s="19" t="n">
        <v>9235.39583333333</v>
      </c>
      <c r="H220" s="19" t="n">
        <f aca="false">F220*G220</f>
        <v>8865.98</v>
      </c>
      <c r="I220" s="19"/>
    </row>
    <row r="221" customFormat="false" ht="24" hidden="false" customHeight="true" outlineLevel="0" collapsed="false">
      <c r="A221" s="16" t="s">
        <v>535</v>
      </c>
      <c r="B221" s="16" t="s">
        <v>521</v>
      </c>
      <c r="C221" s="28"/>
      <c r="D221" s="17" t="s">
        <v>536</v>
      </c>
      <c r="E221" s="18" t="s">
        <v>42</v>
      </c>
      <c r="F221" s="19" t="n">
        <v>2.42</v>
      </c>
      <c r="G221" s="19" t="n">
        <v>316.252066115703</v>
      </c>
      <c r="H221" s="19" t="n">
        <f aca="false">F221*G221</f>
        <v>765.33</v>
      </c>
      <c r="I221" s="19"/>
    </row>
    <row r="222" customFormat="false" ht="24" hidden="false" customHeight="true" outlineLevel="0" collapsed="false">
      <c r="A222" s="16" t="s">
        <v>537</v>
      </c>
      <c r="B222" s="16" t="s">
        <v>521</v>
      </c>
      <c r="C222" s="28"/>
      <c r="D222" s="17" t="s">
        <v>538</v>
      </c>
      <c r="E222" s="18" t="s">
        <v>42</v>
      </c>
      <c r="F222" s="19" t="n">
        <v>21.78</v>
      </c>
      <c r="G222" s="19" t="n">
        <v>60.9701561065197</v>
      </c>
      <c r="H222" s="19" t="n">
        <f aca="false">F222*G222</f>
        <v>1327.93</v>
      </c>
      <c r="I222" s="19"/>
    </row>
    <row r="223" customFormat="false" ht="24" hidden="false" customHeight="true" outlineLevel="0" collapsed="false">
      <c r="A223" s="22" t="s">
        <v>193</v>
      </c>
      <c r="B223" s="16"/>
      <c r="C223" s="28"/>
      <c r="D223" s="23" t="s">
        <v>194</v>
      </c>
      <c r="E223" s="18"/>
      <c r="F223" s="19"/>
      <c r="G223" s="19"/>
      <c r="H223" s="19"/>
      <c r="I223" s="24" t="n">
        <f aca="false">SUM(H224:H232)</f>
        <v>8062.17612545914</v>
      </c>
    </row>
    <row r="224" customFormat="false" ht="24" hidden="false" customHeight="true" outlineLevel="0" collapsed="false">
      <c r="A224" s="16" t="s">
        <v>539</v>
      </c>
      <c r="B224" s="16" t="s">
        <v>521</v>
      </c>
      <c r="C224" s="28"/>
      <c r="D224" s="17" t="s">
        <v>520</v>
      </c>
      <c r="E224" s="18" t="s">
        <v>42</v>
      </c>
      <c r="F224" s="19" t="n">
        <v>0.61</v>
      </c>
      <c r="G224" s="19" t="n">
        <v>281.02479338843</v>
      </c>
      <c r="H224" s="19" t="n">
        <f aca="false">F224*G224</f>
        <v>171.425123966942</v>
      </c>
      <c r="I224" s="19"/>
    </row>
    <row r="225" customFormat="false" ht="24" hidden="false" customHeight="true" outlineLevel="0" collapsed="false">
      <c r="A225" s="16" t="s">
        <v>540</v>
      </c>
      <c r="B225" s="16" t="s">
        <v>521</v>
      </c>
      <c r="C225" s="28"/>
      <c r="D225" s="17" t="s">
        <v>523</v>
      </c>
      <c r="E225" s="18" t="s">
        <v>42</v>
      </c>
      <c r="F225" s="19" t="n">
        <v>1.43</v>
      </c>
      <c r="G225" s="19" t="n">
        <v>263.119834710744</v>
      </c>
      <c r="H225" s="19" t="n">
        <f aca="false">F225*G225</f>
        <v>376.261363636364</v>
      </c>
      <c r="I225" s="19"/>
    </row>
    <row r="226" customFormat="false" ht="24" hidden="false" customHeight="true" outlineLevel="0" collapsed="false">
      <c r="A226" s="16" t="s">
        <v>541</v>
      </c>
      <c r="B226" s="16" t="s">
        <v>521</v>
      </c>
      <c r="C226" s="28"/>
      <c r="D226" s="17" t="s">
        <v>525</v>
      </c>
      <c r="E226" s="18" t="s">
        <v>526</v>
      </c>
      <c r="F226" s="19" t="n">
        <v>1</v>
      </c>
      <c r="G226" s="19" t="n">
        <v>1928</v>
      </c>
      <c r="H226" s="19" t="n">
        <f aca="false">F226*G226</f>
        <v>1928</v>
      </c>
      <c r="I226" s="19"/>
    </row>
    <row r="227" customFormat="false" ht="24" hidden="false" customHeight="true" outlineLevel="0" collapsed="false">
      <c r="A227" s="16" t="s">
        <v>542</v>
      </c>
      <c r="B227" s="16" t="s">
        <v>521</v>
      </c>
      <c r="C227" s="28"/>
      <c r="D227" s="17" t="s">
        <v>528</v>
      </c>
      <c r="E227" s="18" t="s">
        <v>42</v>
      </c>
      <c r="F227" s="19" t="n">
        <v>0.3</v>
      </c>
      <c r="G227" s="19" t="n">
        <v>3270</v>
      </c>
      <c r="H227" s="19" t="n">
        <f aca="false">F227*G227</f>
        <v>981</v>
      </c>
      <c r="I227" s="19"/>
    </row>
    <row r="228" customFormat="false" ht="24" hidden="false" customHeight="true" outlineLevel="0" collapsed="false">
      <c r="A228" s="16" t="s">
        <v>543</v>
      </c>
      <c r="B228" s="16" t="s">
        <v>521</v>
      </c>
      <c r="C228" s="28"/>
      <c r="D228" s="17" t="s">
        <v>530</v>
      </c>
      <c r="E228" s="18" t="s">
        <v>213</v>
      </c>
      <c r="F228" s="19" t="n">
        <v>1.43</v>
      </c>
      <c r="G228" s="19" t="n">
        <v>61.7001836547291</v>
      </c>
      <c r="H228" s="19" t="n">
        <f aca="false">F228*G228</f>
        <v>88.2312626262626</v>
      </c>
      <c r="I228" s="19"/>
    </row>
    <row r="229" customFormat="false" ht="24" hidden="false" customHeight="true" outlineLevel="0" collapsed="false">
      <c r="A229" s="16" t="s">
        <v>544</v>
      </c>
      <c r="B229" s="16" t="s">
        <v>521</v>
      </c>
      <c r="C229" s="28"/>
      <c r="D229" s="17" t="s">
        <v>532</v>
      </c>
      <c r="E229" s="18" t="s">
        <v>42</v>
      </c>
      <c r="F229" s="19" t="n">
        <v>0.43</v>
      </c>
      <c r="G229" s="19" t="n">
        <v>618.458333333333</v>
      </c>
      <c r="H229" s="19" t="n">
        <f aca="false">F229*G229</f>
        <v>265.937083333333</v>
      </c>
      <c r="I229" s="19"/>
    </row>
    <row r="230" customFormat="false" ht="24" hidden="false" customHeight="true" outlineLevel="0" collapsed="false">
      <c r="A230" s="16" t="s">
        <v>545</v>
      </c>
      <c r="B230" s="16" t="s">
        <v>521</v>
      </c>
      <c r="C230" s="28"/>
      <c r="D230" s="17" t="s">
        <v>546</v>
      </c>
      <c r="E230" s="18" t="s">
        <v>42</v>
      </c>
      <c r="F230" s="19" t="n">
        <v>0.43</v>
      </c>
      <c r="G230" s="19" t="n">
        <v>9235.39583333333</v>
      </c>
      <c r="H230" s="19" t="n">
        <f aca="false">F230*G230</f>
        <v>3971.22020833333</v>
      </c>
      <c r="I230" s="19"/>
    </row>
    <row r="231" customFormat="false" ht="24" hidden="false" customHeight="true" outlineLevel="0" collapsed="false">
      <c r="A231" s="16" t="s">
        <v>547</v>
      </c>
      <c r="B231" s="16" t="s">
        <v>521</v>
      </c>
      <c r="C231" s="28"/>
      <c r="D231" s="17" t="s">
        <v>536</v>
      </c>
      <c r="E231" s="18" t="s">
        <v>42</v>
      </c>
      <c r="F231" s="19" t="n">
        <v>0.61</v>
      </c>
      <c r="G231" s="19" t="n">
        <v>316.252066115703</v>
      </c>
      <c r="H231" s="19" t="n">
        <f aca="false">F231*G231</f>
        <v>192.913760330579</v>
      </c>
      <c r="I231" s="19"/>
    </row>
    <row r="232" customFormat="false" ht="24" hidden="false" customHeight="true" outlineLevel="0" collapsed="false">
      <c r="A232" s="16" t="s">
        <v>548</v>
      </c>
      <c r="B232" s="16" t="s">
        <v>521</v>
      </c>
      <c r="C232" s="28"/>
      <c r="D232" s="17" t="s">
        <v>538</v>
      </c>
      <c r="E232" s="18" t="s">
        <v>42</v>
      </c>
      <c r="F232" s="19" t="n">
        <v>1.43</v>
      </c>
      <c r="G232" s="19" t="n">
        <v>60.9701561065197</v>
      </c>
      <c r="H232" s="19" t="n">
        <f aca="false">F232*G232</f>
        <v>87.1873232323232</v>
      </c>
      <c r="I232" s="19"/>
    </row>
    <row r="233" customFormat="false" ht="24" hidden="false" customHeight="true" outlineLevel="0" collapsed="false">
      <c r="A233" s="22" t="s">
        <v>195</v>
      </c>
      <c r="B233" s="16"/>
      <c r="C233" s="28"/>
      <c r="D233" s="23" t="s">
        <v>196</v>
      </c>
      <c r="E233" s="18"/>
      <c r="F233" s="19"/>
      <c r="G233" s="19"/>
      <c r="H233" s="19"/>
      <c r="I233" s="24" t="n">
        <f aca="false">SUM(H234:H242)</f>
        <v>8049.6315652663</v>
      </c>
    </row>
    <row r="234" customFormat="false" ht="24" hidden="false" customHeight="true" outlineLevel="0" collapsed="false">
      <c r="A234" s="16" t="s">
        <v>549</v>
      </c>
      <c r="B234" s="16" t="s">
        <v>521</v>
      </c>
      <c r="C234" s="28"/>
      <c r="D234" s="17" t="s">
        <v>520</v>
      </c>
      <c r="E234" s="18" t="s">
        <v>42</v>
      </c>
      <c r="F234" s="19" t="n">
        <v>0.52</v>
      </c>
      <c r="G234" s="19" t="n">
        <v>281.025</v>
      </c>
      <c r="H234" s="19" t="n">
        <f aca="false">F234*G234</f>
        <v>146.133</v>
      </c>
      <c r="I234" s="19"/>
    </row>
    <row r="235" customFormat="false" ht="24" hidden="false" customHeight="true" outlineLevel="0" collapsed="false">
      <c r="A235" s="16" t="s">
        <v>550</v>
      </c>
      <c r="B235" s="16" t="s">
        <v>521</v>
      </c>
      <c r="C235" s="28"/>
      <c r="D235" s="17" t="s">
        <v>523</v>
      </c>
      <c r="E235" s="18" t="s">
        <v>42</v>
      </c>
      <c r="F235" s="19" t="n">
        <v>2.99</v>
      </c>
      <c r="G235" s="19" t="n">
        <v>263.12</v>
      </c>
      <c r="H235" s="19" t="n">
        <f aca="false">F235*G235</f>
        <v>786.7288</v>
      </c>
      <c r="I235" s="19"/>
    </row>
    <row r="236" customFormat="false" ht="24" hidden="false" customHeight="true" outlineLevel="0" collapsed="false">
      <c r="A236" s="16" t="s">
        <v>551</v>
      </c>
      <c r="B236" s="16" t="s">
        <v>521</v>
      </c>
      <c r="C236" s="28"/>
      <c r="D236" s="17" t="s">
        <v>525</v>
      </c>
      <c r="E236" s="18" t="s">
        <v>526</v>
      </c>
      <c r="F236" s="19" t="n">
        <v>1</v>
      </c>
      <c r="G236" s="19" t="n">
        <v>679.8</v>
      </c>
      <c r="H236" s="19" t="n">
        <f aca="false">F236*G236</f>
        <v>679.8</v>
      </c>
      <c r="I236" s="19"/>
    </row>
    <row r="237" customFormat="false" ht="24" hidden="false" customHeight="true" outlineLevel="0" collapsed="false">
      <c r="A237" s="16" t="s">
        <v>552</v>
      </c>
      <c r="B237" s="16" t="s">
        <v>521</v>
      </c>
      <c r="C237" s="28"/>
      <c r="D237" s="17" t="s">
        <v>528</v>
      </c>
      <c r="E237" s="18" t="s">
        <v>42</v>
      </c>
      <c r="F237" s="19" t="n">
        <v>0.45</v>
      </c>
      <c r="G237" s="19" t="n">
        <v>3270</v>
      </c>
      <c r="H237" s="19" t="n">
        <f aca="false">F237*G237</f>
        <v>1471.5</v>
      </c>
      <c r="I237" s="19"/>
    </row>
    <row r="238" customFormat="false" ht="24" hidden="false" customHeight="true" outlineLevel="0" collapsed="false">
      <c r="A238" s="16" t="s">
        <v>553</v>
      </c>
      <c r="B238" s="16" t="s">
        <v>521</v>
      </c>
      <c r="C238" s="28"/>
      <c r="D238" s="17" t="s">
        <v>530</v>
      </c>
      <c r="E238" s="18" t="s">
        <v>213</v>
      </c>
      <c r="F238" s="19" t="n">
        <v>2.99</v>
      </c>
      <c r="G238" s="19" t="n">
        <v>61.7001836547291</v>
      </c>
      <c r="H238" s="19" t="n">
        <f aca="false">F238*G238</f>
        <v>184.48354912764</v>
      </c>
      <c r="I238" s="19"/>
    </row>
    <row r="239" customFormat="false" ht="24" hidden="false" customHeight="true" outlineLevel="0" collapsed="false">
      <c r="A239" s="16" t="s">
        <v>554</v>
      </c>
      <c r="B239" s="16" t="s">
        <v>521</v>
      </c>
      <c r="C239" s="28"/>
      <c r="D239" s="17" t="s">
        <v>555</v>
      </c>
      <c r="E239" s="18" t="s">
        <v>42</v>
      </c>
      <c r="F239" s="19" t="n">
        <v>0.45</v>
      </c>
      <c r="G239" s="19" t="n">
        <v>618.458333333333</v>
      </c>
      <c r="H239" s="19" t="n">
        <f aca="false">F239*G239</f>
        <v>278.30625</v>
      </c>
      <c r="I239" s="19"/>
    </row>
    <row r="240" customFormat="false" ht="24" hidden="false" customHeight="true" outlineLevel="0" collapsed="false">
      <c r="A240" s="16" t="s">
        <v>556</v>
      </c>
      <c r="B240" s="16" t="s">
        <v>521</v>
      </c>
      <c r="C240" s="28"/>
      <c r="D240" s="17" t="s">
        <v>534</v>
      </c>
      <c r="E240" s="18" t="s">
        <v>42</v>
      </c>
      <c r="F240" s="19" t="n">
        <v>0.45</v>
      </c>
      <c r="G240" s="19" t="n">
        <v>9235.39583333333</v>
      </c>
      <c r="H240" s="19" t="n">
        <f aca="false">F240*G240</f>
        <v>4155.928125</v>
      </c>
      <c r="I240" s="19"/>
    </row>
    <row r="241" customFormat="false" ht="24" hidden="false" customHeight="true" outlineLevel="0" collapsed="false">
      <c r="A241" s="16" t="s">
        <v>557</v>
      </c>
      <c r="B241" s="16" t="s">
        <v>521</v>
      </c>
      <c r="C241" s="28"/>
      <c r="D241" s="17" t="s">
        <v>536</v>
      </c>
      <c r="E241" s="18" t="s">
        <v>42</v>
      </c>
      <c r="F241" s="19" t="n">
        <v>0.52</v>
      </c>
      <c r="G241" s="19" t="n">
        <v>316.252066115703</v>
      </c>
      <c r="H241" s="19" t="n">
        <f aca="false">F241*G241</f>
        <v>164.451074380165</v>
      </c>
      <c r="I241" s="19"/>
    </row>
    <row r="242" customFormat="false" ht="24" hidden="false" customHeight="true" outlineLevel="0" collapsed="false">
      <c r="A242" s="16" t="s">
        <v>558</v>
      </c>
      <c r="B242" s="16" t="s">
        <v>521</v>
      </c>
      <c r="C242" s="28"/>
      <c r="D242" s="17" t="s">
        <v>538</v>
      </c>
      <c r="E242" s="18" t="s">
        <v>42</v>
      </c>
      <c r="F242" s="19" t="n">
        <v>2.99</v>
      </c>
      <c r="G242" s="19" t="n">
        <v>60.9701561065197</v>
      </c>
      <c r="H242" s="19" t="n">
        <f aca="false">F242*G242</f>
        <v>182.300766758494</v>
      </c>
      <c r="I242" s="19"/>
    </row>
    <row r="243" customFormat="false" ht="24" hidden="false" customHeight="true" outlineLevel="0" collapsed="false">
      <c r="A243" s="22" t="s">
        <v>197</v>
      </c>
      <c r="B243" s="16"/>
      <c r="C243" s="28"/>
      <c r="D243" s="23" t="s">
        <v>198</v>
      </c>
      <c r="E243" s="18"/>
      <c r="F243" s="19"/>
      <c r="G243" s="19"/>
      <c r="H243" s="19"/>
      <c r="I243" s="24" t="n">
        <f aca="false">SUM(H244:H252)</f>
        <v>6343.53052359963</v>
      </c>
    </row>
    <row r="244" customFormat="false" ht="24" hidden="false" customHeight="true" outlineLevel="0" collapsed="false">
      <c r="A244" s="16" t="s">
        <v>559</v>
      </c>
      <c r="B244" s="16" t="s">
        <v>521</v>
      </c>
      <c r="C244" s="28"/>
      <c r="D244" s="17" t="s">
        <v>520</v>
      </c>
      <c r="E244" s="18" t="s">
        <v>42</v>
      </c>
      <c r="F244" s="19" t="n">
        <v>0.52</v>
      </c>
      <c r="G244" s="19" t="n">
        <v>281.025</v>
      </c>
      <c r="H244" s="19" t="n">
        <f aca="false">F244*G244</f>
        <v>146.133</v>
      </c>
      <c r="I244" s="19"/>
    </row>
    <row r="245" customFormat="false" ht="24" hidden="false" customHeight="true" outlineLevel="0" collapsed="false">
      <c r="A245" s="16" t="s">
        <v>560</v>
      </c>
      <c r="B245" s="16" t="s">
        <v>521</v>
      </c>
      <c r="C245" s="28"/>
      <c r="D245" s="17" t="s">
        <v>523</v>
      </c>
      <c r="E245" s="18" t="s">
        <v>42</v>
      </c>
      <c r="F245" s="19" t="n">
        <v>2.99</v>
      </c>
      <c r="G245" s="19" t="n">
        <v>263.12</v>
      </c>
      <c r="H245" s="19" t="n">
        <f aca="false">F245*G245</f>
        <v>786.7288</v>
      </c>
      <c r="I245" s="19"/>
    </row>
    <row r="246" customFormat="false" ht="24" hidden="false" customHeight="true" outlineLevel="0" collapsed="false">
      <c r="A246" s="16" t="s">
        <v>561</v>
      </c>
      <c r="B246" s="16" t="s">
        <v>521</v>
      </c>
      <c r="C246" s="28"/>
      <c r="D246" s="17" t="s">
        <v>525</v>
      </c>
      <c r="E246" s="18" t="s">
        <v>526</v>
      </c>
      <c r="F246" s="19" t="n">
        <v>1</v>
      </c>
      <c r="G246" s="19" t="n">
        <v>679.8</v>
      </c>
      <c r="H246" s="19" t="n">
        <f aca="false">F246*G246</f>
        <v>679.8</v>
      </c>
      <c r="I246" s="19"/>
    </row>
    <row r="247" customFormat="false" ht="24" hidden="false" customHeight="true" outlineLevel="0" collapsed="false">
      <c r="A247" s="16" t="s">
        <v>562</v>
      </c>
      <c r="B247" s="16" t="s">
        <v>521</v>
      </c>
      <c r="C247" s="28"/>
      <c r="D247" s="17" t="s">
        <v>528</v>
      </c>
      <c r="E247" s="18" t="s">
        <v>42</v>
      </c>
      <c r="F247" s="19" t="n">
        <v>0.32</v>
      </c>
      <c r="G247" s="19" t="n">
        <v>3270</v>
      </c>
      <c r="H247" s="19" t="n">
        <f aca="false">F247*G247</f>
        <v>1046.4</v>
      </c>
      <c r="I247" s="19"/>
    </row>
    <row r="248" customFormat="false" ht="24" hidden="false" customHeight="true" outlineLevel="0" collapsed="false">
      <c r="A248" s="16" t="s">
        <v>563</v>
      </c>
      <c r="B248" s="16" t="s">
        <v>521</v>
      </c>
      <c r="C248" s="28"/>
      <c r="D248" s="17" t="s">
        <v>530</v>
      </c>
      <c r="E248" s="18" t="s">
        <v>213</v>
      </c>
      <c r="F248" s="19" t="n">
        <v>2.99</v>
      </c>
      <c r="G248" s="19" t="n">
        <v>61.7001836547291</v>
      </c>
      <c r="H248" s="19" t="n">
        <f aca="false">F248*G248</f>
        <v>184.48354912764</v>
      </c>
      <c r="I248" s="19"/>
    </row>
    <row r="249" customFormat="false" ht="24" hidden="false" customHeight="true" outlineLevel="0" collapsed="false">
      <c r="A249" s="16" t="s">
        <v>564</v>
      </c>
      <c r="B249" s="16" t="s">
        <v>521</v>
      </c>
      <c r="C249" s="28"/>
      <c r="D249" s="17" t="s">
        <v>555</v>
      </c>
      <c r="E249" s="18" t="s">
        <v>42</v>
      </c>
      <c r="F249" s="19" t="n">
        <v>0.32</v>
      </c>
      <c r="G249" s="19" t="n">
        <v>618.458333333333</v>
      </c>
      <c r="H249" s="19" t="n">
        <f aca="false">F249*G249</f>
        <v>197.906666666667</v>
      </c>
      <c r="I249" s="19"/>
    </row>
    <row r="250" customFormat="false" ht="24" hidden="false" customHeight="true" outlineLevel="0" collapsed="false">
      <c r="A250" s="16" t="s">
        <v>565</v>
      </c>
      <c r="B250" s="16" t="s">
        <v>521</v>
      </c>
      <c r="C250" s="28"/>
      <c r="D250" s="17" t="s">
        <v>534</v>
      </c>
      <c r="E250" s="18" t="s">
        <v>42</v>
      </c>
      <c r="F250" s="19" t="n">
        <v>0.32</v>
      </c>
      <c r="G250" s="19" t="n">
        <v>9235.39583333333</v>
      </c>
      <c r="H250" s="19" t="n">
        <f aca="false">F250*G250</f>
        <v>2955.32666666667</v>
      </c>
      <c r="I250" s="19"/>
    </row>
    <row r="251" customFormat="false" ht="24" hidden="false" customHeight="true" outlineLevel="0" collapsed="false">
      <c r="A251" s="16" t="s">
        <v>566</v>
      </c>
      <c r="B251" s="16" t="s">
        <v>521</v>
      </c>
      <c r="C251" s="28"/>
      <c r="D251" s="17" t="s">
        <v>536</v>
      </c>
      <c r="E251" s="18" t="s">
        <v>42</v>
      </c>
      <c r="F251" s="19" t="n">
        <v>0.52</v>
      </c>
      <c r="G251" s="19" t="n">
        <v>316.252066115703</v>
      </c>
      <c r="H251" s="19" t="n">
        <f aca="false">F251*G251</f>
        <v>164.451074380165</v>
      </c>
      <c r="I251" s="19"/>
    </row>
    <row r="252" customFormat="false" ht="24" hidden="false" customHeight="true" outlineLevel="0" collapsed="false">
      <c r="A252" s="16" t="s">
        <v>567</v>
      </c>
      <c r="B252" s="16" t="s">
        <v>521</v>
      </c>
      <c r="C252" s="28"/>
      <c r="D252" s="17" t="s">
        <v>538</v>
      </c>
      <c r="E252" s="18" t="s">
        <v>42</v>
      </c>
      <c r="F252" s="19" t="n">
        <v>2.99</v>
      </c>
      <c r="G252" s="19" t="n">
        <v>60.9701561065197</v>
      </c>
      <c r="H252" s="19" t="n">
        <f aca="false">F252*G252</f>
        <v>182.300766758494</v>
      </c>
      <c r="I252" s="19"/>
    </row>
    <row r="253" customFormat="false" ht="24" hidden="false" customHeight="true" outlineLevel="0" collapsed="false">
      <c r="A253" s="22" t="s">
        <v>199</v>
      </c>
      <c r="B253" s="16"/>
      <c r="C253" s="28"/>
      <c r="D253" s="23" t="s">
        <v>200</v>
      </c>
      <c r="E253" s="18"/>
      <c r="F253" s="19"/>
      <c r="G253" s="19"/>
      <c r="H253" s="19"/>
      <c r="I253" s="24" t="n">
        <f aca="false">SUM(H254:H263)</f>
        <v>30776.3680560376</v>
      </c>
    </row>
    <row r="254" customFormat="false" ht="24" hidden="false" customHeight="true" outlineLevel="0" collapsed="false">
      <c r="A254" s="16" t="s">
        <v>568</v>
      </c>
      <c r="B254" s="16" t="s">
        <v>521</v>
      </c>
      <c r="C254" s="28"/>
      <c r="D254" s="17" t="s">
        <v>569</v>
      </c>
      <c r="E254" s="18" t="s">
        <v>42</v>
      </c>
      <c r="F254" s="19" t="n">
        <v>5.56</v>
      </c>
      <c r="G254" s="19" t="n">
        <v>281.025</v>
      </c>
      <c r="H254" s="19" t="n">
        <f aca="false">F254*G254</f>
        <v>1562.499</v>
      </c>
      <c r="I254" s="19"/>
    </row>
    <row r="255" customFormat="false" ht="24" hidden="false" customHeight="true" outlineLevel="0" collapsed="false">
      <c r="A255" s="16" t="s">
        <v>570</v>
      </c>
      <c r="B255" s="16" t="s">
        <v>521</v>
      </c>
      <c r="C255" s="28"/>
      <c r="D255" s="17" t="s">
        <v>523</v>
      </c>
      <c r="E255" s="18" t="s">
        <v>42</v>
      </c>
      <c r="F255" s="19" t="n">
        <v>12.98</v>
      </c>
      <c r="G255" s="19" t="n">
        <v>263.12</v>
      </c>
      <c r="H255" s="19" t="n">
        <f aca="false">F255*G255</f>
        <v>3415.2976</v>
      </c>
      <c r="I255" s="19"/>
    </row>
    <row r="256" customFormat="false" ht="24" hidden="false" customHeight="true" outlineLevel="0" collapsed="false">
      <c r="A256" s="16" t="s">
        <v>571</v>
      </c>
      <c r="B256" s="16" t="s">
        <v>521</v>
      </c>
      <c r="C256" s="28"/>
      <c r="D256" s="17" t="s">
        <v>572</v>
      </c>
      <c r="E256" s="18" t="s">
        <v>526</v>
      </c>
      <c r="F256" s="19" t="n">
        <v>1</v>
      </c>
      <c r="G256" s="19" t="n">
        <v>1339.6</v>
      </c>
      <c r="H256" s="19" t="n">
        <f aca="false">F256*G256</f>
        <v>1339.6</v>
      </c>
      <c r="I256" s="19"/>
    </row>
    <row r="257" customFormat="false" ht="24" hidden="false" customHeight="true" outlineLevel="0" collapsed="false">
      <c r="A257" s="16" t="s">
        <v>573</v>
      </c>
      <c r="B257" s="16" t="s">
        <v>521</v>
      </c>
      <c r="C257" s="28"/>
      <c r="D257" s="17" t="s">
        <v>574</v>
      </c>
      <c r="E257" s="18" t="s">
        <v>42</v>
      </c>
      <c r="F257" s="19" t="n">
        <v>4.67</v>
      </c>
      <c r="G257" s="19" t="n">
        <v>518.190578158458</v>
      </c>
      <c r="H257" s="19" t="n">
        <f aca="false">F257*G257</f>
        <v>2419.95</v>
      </c>
      <c r="I257" s="19"/>
    </row>
    <row r="258" customFormat="false" ht="24" hidden="false" customHeight="true" outlineLevel="0" collapsed="false">
      <c r="A258" s="16" t="s">
        <v>575</v>
      </c>
      <c r="B258" s="16" t="s">
        <v>521</v>
      </c>
      <c r="C258" s="28"/>
      <c r="D258" s="17" t="s">
        <v>576</v>
      </c>
      <c r="E258" s="18" t="s">
        <v>526</v>
      </c>
      <c r="F258" s="19" t="n">
        <v>1</v>
      </c>
      <c r="G258" s="19" t="n">
        <v>1050</v>
      </c>
      <c r="H258" s="19" t="n">
        <f aca="false">F258*G258</f>
        <v>1050</v>
      </c>
      <c r="I258" s="19"/>
    </row>
    <row r="259" customFormat="false" ht="24" hidden="false" customHeight="true" outlineLevel="0" collapsed="false">
      <c r="A259" s="16" t="s">
        <v>577</v>
      </c>
      <c r="B259" s="16" t="s">
        <v>521</v>
      </c>
      <c r="C259" s="28"/>
      <c r="D259" s="17" t="s">
        <v>530</v>
      </c>
      <c r="E259" s="18" t="s">
        <v>42</v>
      </c>
      <c r="F259" s="19" t="n">
        <v>12.98</v>
      </c>
      <c r="G259" s="19" t="n">
        <v>61.7001836547291</v>
      </c>
      <c r="H259" s="19" t="n">
        <f aca="false">F259*G259</f>
        <v>800.868383838384</v>
      </c>
      <c r="I259" s="19"/>
    </row>
    <row r="260" customFormat="false" ht="24" hidden="false" customHeight="true" outlineLevel="0" collapsed="false">
      <c r="A260" s="16" t="s">
        <v>578</v>
      </c>
      <c r="B260" s="16" t="s">
        <v>521</v>
      </c>
      <c r="C260" s="28"/>
      <c r="D260" s="17" t="s">
        <v>555</v>
      </c>
      <c r="E260" s="18" t="s">
        <v>42</v>
      </c>
      <c r="F260" s="19" t="n">
        <v>1.79</v>
      </c>
      <c r="G260" s="19" t="n">
        <v>618.458333333333</v>
      </c>
      <c r="H260" s="19" t="n">
        <f aca="false">F260*G260</f>
        <v>1107.04041666667</v>
      </c>
      <c r="I260" s="19"/>
    </row>
    <row r="261" customFormat="false" ht="24" hidden="false" customHeight="true" outlineLevel="0" collapsed="false">
      <c r="A261" s="16" t="s">
        <v>579</v>
      </c>
      <c r="B261" s="16" t="s">
        <v>521</v>
      </c>
      <c r="C261" s="28"/>
      <c r="D261" s="17" t="s">
        <v>534</v>
      </c>
      <c r="E261" s="18" t="s">
        <v>42</v>
      </c>
      <c r="F261" s="19" t="n">
        <v>1.79</v>
      </c>
      <c r="G261" s="19" t="n">
        <v>9235.39583333333</v>
      </c>
      <c r="H261" s="19" t="n">
        <f aca="false">F261*G261</f>
        <v>16531.3585416667</v>
      </c>
      <c r="I261" s="19"/>
    </row>
    <row r="262" customFormat="false" ht="24" hidden="false" customHeight="true" outlineLevel="0" collapsed="false">
      <c r="A262" s="16" t="s">
        <v>580</v>
      </c>
      <c r="B262" s="16" t="s">
        <v>521</v>
      </c>
      <c r="C262" s="28"/>
      <c r="D262" s="17" t="s">
        <v>536</v>
      </c>
      <c r="E262" s="18" t="s">
        <v>42</v>
      </c>
      <c r="F262" s="19" t="n">
        <v>5.56</v>
      </c>
      <c r="G262" s="19" t="n">
        <v>316.252066115703</v>
      </c>
      <c r="H262" s="19" t="n">
        <f aca="false">F262*G262</f>
        <v>1758.36148760331</v>
      </c>
      <c r="I262" s="19"/>
    </row>
    <row r="263" customFormat="false" ht="24" hidden="false" customHeight="true" outlineLevel="0" collapsed="false">
      <c r="A263" s="16" t="s">
        <v>581</v>
      </c>
      <c r="B263" s="16" t="s">
        <v>521</v>
      </c>
      <c r="C263" s="28"/>
      <c r="D263" s="17" t="s">
        <v>538</v>
      </c>
      <c r="E263" s="18" t="s">
        <v>42</v>
      </c>
      <c r="F263" s="19" t="n">
        <v>12.98</v>
      </c>
      <c r="G263" s="19" t="n">
        <v>60.9701561065197</v>
      </c>
      <c r="H263" s="19" t="n">
        <f aca="false">F263*G263</f>
        <v>791.392626262626</v>
      </c>
      <c r="I263" s="19"/>
    </row>
    <row r="264" customFormat="false" ht="24" hidden="false" customHeight="true" outlineLevel="0" collapsed="false">
      <c r="A264" s="22" t="s">
        <v>203</v>
      </c>
      <c r="B264" s="16"/>
      <c r="C264" s="28"/>
      <c r="D264" s="23" t="s">
        <v>204</v>
      </c>
      <c r="E264" s="18"/>
      <c r="F264" s="19"/>
      <c r="G264" s="19"/>
      <c r="H264" s="19"/>
      <c r="I264" s="24" t="n">
        <f aca="false">SUM(H265:H274)</f>
        <v>7817.40424199952</v>
      </c>
    </row>
    <row r="265" customFormat="false" ht="24" hidden="false" customHeight="true" outlineLevel="0" collapsed="false">
      <c r="A265" s="16" t="s">
        <v>582</v>
      </c>
      <c r="B265" s="16" t="s">
        <v>521</v>
      </c>
      <c r="C265" s="28"/>
      <c r="D265" s="17" t="s">
        <v>569</v>
      </c>
      <c r="E265" s="18" t="s">
        <v>42</v>
      </c>
      <c r="F265" s="19" t="n">
        <v>1.15</v>
      </c>
      <c r="G265" s="19" t="n">
        <v>281.025</v>
      </c>
      <c r="H265" s="19" t="n">
        <f aca="false">F265*G265</f>
        <v>323.17875</v>
      </c>
      <c r="I265" s="19"/>
    </row>
    <row r="266" customFormat="false" ht="24" hidden="false" customHeight="true" outlineLevel="0" collapsed="false">
      <c r="A266" s="16" t="s">
        <v>583</v>
      </c>
      <c r="B266" s="16" t="s">
        <v>521</v>
      </c>
      <c r="C266" s="28"/>
      <c r="D266" s="17" t="s">
        <v>523</v>
      </c>
      <c r="E266" s="18" t="s">
        <v>42</v>
      </c>
      <c r="F266" s="19" t="n">
        <v>3.45</v>
      </c>
      <c r="G266" s="19" t="n">
        <v>263.12</v>
      </c>
      <c r="H266" s="19" t="n">
        <f aca="false">F266*G266</f>
        <v>907.764</v>
      </c>
      <c r="I266" s="19"/>
    </row>
    <row r="267" customFormat="false" ht="24" hidden="false" customHeight="true" outlineLevel="0" collapsed="false">
      <c r="A267" s="16" t="s">
        <v>584</v>
      </c>
      <c r="B267" s="16" t="s">
        <v>521</v>
      </c>
      <c r="C267" s="28"/>
      <c r="D267" s="17" t="s">
        <v>572</v>
      </c>
      <c r="E267" s="18" t="s">
        <v>526</v>
      </c>
      <c r="F267" s="19" t="n">
        <v>1</v>
      </c>
      <c r="G267" s="19" t="n">
        <v>1815.2</v>
      </c>
      <c r="H267" s="19" t="n">
        <f aca="false">F267*G267</f>
        <v>1815.2</v>
      </c>
      <c r="I267" s="19"/>
    </row>
    <row r="268" customFormat="false" ht="24" hidden="false" customHeight="true" outlineLevel="0" collapsed="false">
      <c r="A268" s="16" t="s">
        <v>585</v>
      </c>
      <c r="B268" s="16" t="s">
        <v>521</v>
      </c>
      <c r="C268" s="28"/>
      <c r="D268" s="17" t="s">
        <v>574</v>
      </c>
      <c r="E268" s="18" t="s">
        <v>42</v>
      </c>
      <c r="F268" s="19" t="n">
        <v>1.2</v>
      </c>
      <c r="G268" s="19" t="n">
        <v>518.190578158458</v>
      </c>
      <c r="H268" s="19" t="n">
        <f aca="false">F268*G268</f>
        <v>621.82869379015</v>
      </c>
      <c r="I268" s="19"/>
    </row>
    <row r="269" customFormat="false" ht="24" hidden="false" customHeight="true" outlineLevel="0" collapsed="false">
      <c r="A269" s="16" t="s">
        <v>586</v>
      </c>
      <c r="B269" s="16" t="s">
        <v>521</v>
      </c>
      <c r="C269" s="28"/>
      <c r="D269" s="17" t="s">
        <v>576</v>
      </c>
      <c r="E269" s="18" t="s">
        <v>526</v>
      </c>
      <c r="F269" s="19" t="n">
        <v>2</v>
      </c>
      <c r="G269" s="19" t="n">
        <v>1050</v>
      </c>
      <c r="H269" s="19" t="n">
        <f aca="false">F269*G269</f>
        <v>2100</v>
      </c>
      <c r="I269" s="19"/>
    </row>
    <row r="270" customFormat="false" ht="24" hidden="false" customHeight="true" outlineLevel="0" collapsed="false">
      <c r="A270" s="16" t="s">
        <v>587</v>
      </c>
      <c r="B270" s="16" t="s">
        <v>521</v>
      </c>
      <c r="C270" s="28"/>
      <c r="D270" s="17" t="s">
        <v>530</v>
      </c>
      <c r="E270" s="18" t="s">
        <v>213</v>
      </c>
      <c r="F270" s="19" t="n">
        <v>3.45</v>
      </c>
      <c r="G270" s="19" t="n">
        <v>61.7001836547291</v>
      </c>
      <c r="H270" s="19" t="n">
        <f aca="false">F270*G270</f>
        <v>212.865633608815</v>
      </c>
      <c r="I270" s="19"/>
    </row>
    <row r="271" customFormat="false" ht="24" hidden="false" customHeight="true" outlineLevel="0" collapsed="false">
      <c r="A271" s="16" t="s">
        <v>588</v>
      </c>
      <c r="B271" s="16" t="s">
        <v>521</v>
      </c>
      <c r="C271" s="28"/>
      <c r="D271" s="17" t="s">
        <v>555</v>
      </c>
      <c r="E271" s="18" t="s">
        <v>42</v>
      </c>
      <c r="F271" s="19" t="n">
        <v>0.13</v>
      </c>
      <c r="G271" s="19" t="n">
        <v>618.458333333333</v>
      </c>
      <c r="H271" s="19" t="n">
        <f aca="false">F271*G271</f>
        <v>80.3995833333333</v>
      </c>
      <c r="I271" s="19"/>
    </row>
    <row r="272" customFormat="false" ht="24" hidden="false" customHeight="true" outlineLevel="0" collapsed="false">
      <c r="A272" s="16" t="s">
        <v>589</v>
      </c>
      <c r="B272" s="16" t="s">
        <v>521</v>
      </c>
      <c r="C272" s="28"/>
      <c r="D272" s="17" t="s">
        <v>534</v>
      </c>
      <c r="E272" s="18" t="s">
        <v>42</v>
      </c>
      <c r="F272" s="19" t="n">
        <v>0.128</v>
      </c>
      <c r="G272" s="19" t="n">
        <v>9235.39583333333</v>
      </c>
      <c r="H272" s="19" t="n">
        <f aca="false">F272*G272</f>
        <v>1182.13066666667</v>
      </c>
      <c r="I272" s="19"/>
    </row>
    <row r="273" customFormat="false" ht="24" hidden="false" customHeight="true" outlineLevel="0" collapsed="false">
      <c r="A273" s="16" t="s">
        <v>590</v>
      </c>
      <c r="B273" s="16" t="s">
        <v>521</v>
      </c>
      <c r="C273" s="28"/>
      <c r="D273" s="17" t="s">
        <v>536</v>
      </c>
      <c r="E273" s="18" t="s">
        <v>42</v>
      </c>
      <c r="F273" s="19" t="n">
        <v>1.15</v>
      </c>
      <c r="G273" s="19" t="n">
        <v>316.252066115703</v>
      </c>
      <c r="H273" s="19" t="n">
        <f aca="false">F273*G273</f>
        <v>363.689876033058</v>
      </c>
      <c r="I273" s="19"/>
    </row>
    <row r="274" customFormat="false" ht="24" hidden="false" customHeight="true" outlineLevel="0" collapsed="false">
      <c r="A274" s="16" t="s">
        <v>591</v>
      </c>
      <c r="B274" s="16" t="s">
        <v>521</v>
      </c>
      <c r="C274" s="28"/>
      <c r="D274" s="17" t="s">
        <v>538</v>
      </c>
      <c r="E274" s="18" t="s">
        <v>42</v>
      </c>
      <c r="F274" s="19" t="n">
        <v>3.45</v>
      </c>
      <c r="G274" s="19" t="n">
        <v>60.9701561065197</v>
      </c>
      <c r="H274" s="19" t="n">
        <f aca="false">F274*G274</f>
        <v>210.347038567493</v>
      </c>
      <c r="I274" s="19"/>
    </row>
    <row r="275" customFormat="false" ht="24" hidden="false" customHeight="true" outlineLevel="0" collapsed="false">
      <c r="A275" s="22" t="s">
        <v>209</v>
      </c>
      <c r="B275" s="16"/>
      <c r="C275" s="28"/>
      <c r="D275" s="23" t="s">
        <v>210</v>
      </c>
      <c r="E275" s="18"/>
      <c r="F275" s="19"/>
      <c r="G275" s="19"/>
      <c r="H275" s="19"/>
      <c r="I275" s="24" t="n">
        <f aca="false">SUM(H276:H285)</f>
        <v>26755.3183689724</v>
      </c>
    </row>
    <row r="276" customFormat="false" ht="24" hidden="false" customHeight="true" outlineLevel="0" collapsed="false">
      <c r="A276" s="16" t="s">
        <v>592</v>
      </c>
      <c r="B276" s="16" t="s">
        <v>521</v>
      </c>
      <c r="C276" s="28"/>
      <c r="D276" s="17" t="s">
        <v>569</v>
      </c>
      <c r="E276" s="18" t="s">
        <v>42</v>
      </c>
      <c r="F276" s="19" t="n">
        <v>1.4</v>
      </c>
      <c r="G276" s="19" t="n">
        <v>281.025</v>
      </c>
      <c r="H276" s="19" t="n">
        <f aca="false">F276*G276</f>
        <v>393.435</v>
      </c>
      <c r="I276" s="19"/>
    </row>
    <row r="277" customFormat="false" ht="24" hidden="false" customHeight="true" outlineLevel="0" collapsed="false">
      <c r="A277" s="16" t="s">
        <v>593</v>
      </c>
      <c r="B277" s="16" t="s">
        <v>521</v>
      </c>
      <c r="C277" s="28"/>
      <c r="D277" s="17" t="s">
        <v>523</v>
      </c>
      <c r="E277" s="18" t="s">
        <v>42</v>
      </c>
      <c r="F277" s="19" t="n">
        <v>5.62</v>
      </c>
      <c r="G277" s="19" t="n">
        <v>263.12</v>
      </c>
      <c r="H277" s="19" t="n">
        <f aca="false">F277*G277</f>
        <v>1478.7344</v>
      </c>
      <c r="I277" s="19"/>
    </row>
    <row r="278" customFormat="false" ht="24" hidden="false" customHeight="true" outlineLevel="0" collapsed="false">
      <c r="A278" s="16" t="s">
        <v>594</v>
      </c>
      <c r="B278" s="16" t="s">
        <v>521</v>
      </c>
      <c r="C278" s="28"/>
      <c r="D278" s="17" t="s">
        <v>572</v>
      </c>
      <c r="E278" s="18" t="s">
        <v>526</v>
      </c>
      <c r="F278" s="19" t="n">
        <v>1</v>
      </c>
      <c r="G278" s="19" t="n">
        <v>3843.2</v>
      </c>
      <c r="H278" s="19" t="n">
        <f aca="false">F278*G278</f>
        <v>3843.2</v>
      </c>
      <c r="I278" s="19"/>
    </row>
    <row r="279" customFormat="false" ht="29.85" hidden="false" customHeight="false" outlineLevel="0" collapsed="false">
      <c r="A279" s="16" t="s">
        <v>595</v>
      </c>
      <c r="B279" s="16" t="s">
        <v>521</v>
      </c>
      <c r="C279" s="28"/>
      <c r="D279" s="17" t="s">
        <v>574</v>
      </c>
      <c r="E279" s="18" t="s">
        <v>42</v>
      </c>
      <c r="F279" s="19" t="n">
        <v>3.7</v>
      </c>
      <c r="G279" s="19" t="n">
        <v>516.86295503212</v>
      </c>
      <c r="H279" s="19" t="n">
        <f aca="false">F279*G279</f>
        <v>1912.39293361884</v>
      </c>
      <c r="I279" s="19"/>
    </row>
    <row r="280" customFormat="false" ht="24" hidden="false" customHeight="true" outlineLevel="0" collapsed="false">
      <c r="A280" s="16" t="s">
        <v>596</v>
      </c>
      <c r="B280" s="16" t="s">
        <v>521</v>
      </c>
      <c r="C280" s="28"/>
      <c r="D280" s="17" t="s">
        <v>576</v>
      </c>
      <c r="E280" s="18" t="s">
        <v>526</v>
      </c>
      <c r="F280" s="19" t="n">
        <v>4</v>
      </c>
      <c r="G280" s="19" t="n">
        <v>1050</v>
      </c>
      <c r="H280" s="19" t="n">
        <f aca="false">F280*G280</f>
        <v>4200</v>
      </c>
      <c r="I280" s="19"/>
    </row>
    <row r="281" customFormat="false" ht="24" hidden="false" customHeight="true" outlineLevel="0" collapsed="false">
      <c r="A281" s="16" t="s">
        <v>597</v>
      </c>
      <c r="B281" s="16" t="s">
        <v>521</v>
      </c>
      <c r="C281" s="28"/>
      <c r="D281" s="17" t="s">
        <v>530</v>
      </c>
      <c r="E281" s="18" t="s">
        <v>42</v>
      </c>
      <c r="F281" s="19" t="n">
        <v>5.62</v>
      </c>
      <c r="G281" s="19" t="n">
        <v>61.7001836547291</v>
      </c>
      <c r="H281" s="19" t="n">
        <f aca="false">F281*G281</f>
        <v>346.755032139578</v>
      </c>
      <c r="I281" s="19"/>
    </row>
    <row r="282" customFormat="false" ht="24" hidden="false" customHeight="true" outlineLevel="0" collapsed="false">
      <c r="A282" s="16" t="s">
        <v>598</v>
      </c>
      <c r="B282" s="16" t="s">
        <v>521</v>
      </c>
      <c r="C282" s="28"/>
      <c r="D282" s="17" t="s">
        <v>555</v>
      </c>
      <c r="E282" s="18" t="s">
        <v>42</v>
      </c>
      <c r="F282" s="19" t="n">
        <v>1.4</v>
      </c>
      <c r="G282" s="19" t="n">
        <v>618.458333333333</v>
      </c>
      <c r="H282" s="19" t="n">
        <f aca="false">F282*G282</f>
        <v>865.841666666667</v>
      </c>
      <c r="I282" s="19"/>
    </row>
    <row r="283" customFormat="false" ht="24" hidden="false" customHeight="true" outlineLevel="0" collapsed="false">
      <c r="A283" s="16" t="s">
        <v>599</v>
      </c>
      <c r="B283" s="16" t="s">
        <v>521</v>
      </c>
      <c r="C283" s="28"/>
      <c r="D283" s="17" t="s">
        <v>534</v>
      </c>
      <c r="E283" s="18" t="s">
        <v>42</v>
      </c>
      <c r="F283" s="19" t="n">
        <v>1.4</v>
      </c>
      <c r="G283" s="19" t="n">
        <v>9235.39583333333</v>
      </c>
      <c r="H283" s="19" t="n">
        <f aca="false">F283*G283</f>
        <v>12929.5541666667</v>
      </c>
      <c r="I283" s="19"/>
    </row>
    <row r="284" customFormat="false" ht="24" hidden="false" customHeight="true" outlineLevel="0" collapsed="false">
      <c r="A284" s="16" t="s">
        <v>600</v>
      </c>
      <c r="B284" s="16" t="s">
        <v>521</v>
      </c>
      <c r="C284" s="28"/>
      <c r="D284" s="17" t="s">
        <v>536</v>
      </c>
      <c r="E284" s="18" t="s">
        <v>42</v>
      </c>
      <c r="F284" s="19" t="n">
        <v>1.4</v>
      </c>
      <c r="G284" s="19" t="n">
        <v>316.252066115703</v>
      </c>
      <c r="H284" s="19" t="n">
        <f aca="false">F284*G284</f>
        <v>442.752892561984</v>
      </c>
      <c r="I284" s="19"/>
    </row>
    <row r="285" customFormat="false" ht="24" hidden="false" customHeight="true" outlineLevel="0" collapsed="false">
      <c r="A285" s="16" t="s">
        <v>601</v>
      </c>
      <c r="B285" s="16" t="s">
        <v>521</v>
      </c>
      <c r="C285" s="28"/>
      <c r="D285" s="17" t="s">
        <v>538</v>
      </c>
      <c r="E285" s="18" t="s">
        <v>42</v>
      </c>
      <c r="F285" s="19" t="n">
        <v>5.62</v>
      </c>
      <c r="G285" s="19" t="n">
        <v>60.9701561065197</v>
      </c>
      <c r="H285" s="19" t="n">
        <f aca="false">F285*G285</f>
        <v>342.652277318641</v>
      </c>
      <c r="I285" s="19"/>
    </row>
    <row r="286" customFormat="false" ht="24" hidden="false" customHeight="true" outlineLevel="0" collapsed="false">
      <c r="A286" s="22" t="s">
        <v>215</v>
      </c>
      <c r="B286" s="16"/>
      <c r="C286" s="28"/>
      <c r="D286" s="23" t="s">
        <v>216</v>
      </c>
      <c r="E286" s="18"/>
      <c r="F286" s="19"/>
      <c r="G286" s="19"/>
      <c r="H286" s="19"/>
      <c r="I286" s="24" t="n">
        <f aca="false">SUM(H287:H295)</f>
        <v>16121.9740817264</v>
      </c>
    </row>
    <row r="287" customFormat="false" ht="24" hidden="false" customHeight="true" outlineLevel="0" collapsed="false">
      <c r="A287" s="16" t="s">
        <v>602</v>
      </c>
      <c r="B287" s="16" t="s">
        <v>521</v>
      </c>
      <c r="C287" s="28"/>
      <c r="D287" s="17" t="s">
        <v>520</v>
      </c>
      <c r="E287" s="18" t="s">
        <v>42</v>
      </c>
      <c r="F287" s="19" t="n">
        <v>0.73</v>
      </c>
      <c r="G287" s="19" t="n">
        <v>281.025</v>
      </c>
      <c r="H287" s="19" t="n">
        <f aca="false">F287*G287</f>
        <v>205.14825</v>
      </c>
      <c r="I287" s="19"/>
    </row>
    <row r="288" customFormat="false" ht="24" hidden="false" customHeight="true" outlineLevel="0" collapsed="false">
      <c r="A288" s="16" t="s">
        <v>603</v>
      </c>
      <c r="B288" s="16" t="s">
        <v>521</v>
      </c>
      <c r="C288" s="28"/>
      <c r="D288" s="17" t="s">
        <v>523</v>
      </c>
      <c r="E288" s="18" t="s">
        <v>42</v>
      </c>
      <c r="F288" s="19" t="n">
        <v>3.65</v>
      </c>
      <c r="G288" s="19" t="n">
        <v>263.12</v>
      </c>
      <c r="H288" s="19" t="n">
        <f aca="false">F288*G288</f>
        <v>960.388</v>
      </c>
      <c r="I288" s="19"/>
    </row>
    <row r="289" customFormat="false" ht="24" hidden="false" customHeight="true" outlineLevel="0" collapsed="false">
      <c r="A289" s="16" t="s">
        <v>604</v>
      </c>
      <c r="B289" s="16" t="s">
        <v>521</v>
      </c>
      <c r="C289" s="28"/>
      <c r="D289" s="17" t="s">
        <v>525</v>
      </c>
      <c r="E289" s="18" t="s">
        <v>526</v>
      </c>
      <c r="F289" s="19" t="n">
        <v>1</v>
      </c>
      <c r="G289" s="19" t="n">
        <v>1928</v>
      </c>
      <c r="H289" s="19" t="n">
        <f aca="false">F289*G289</f>
        <v>1928</v>
      </c>
      <c r="I289" s="19"/>
    </row>
    <row r="290" customFormat="false" ht="24" hidden="false" customHeight="true" outlineLevel="0" collapsed="false">
      <c r="A290" s="16" t="s">
        <v>605</v>
      </c>
      <c r="B290" s="16" t="s">
        <v>521</v>
      </c>
      <c r="C290" s="28"/>
      <c r="D290" s="17" t="s">
        <v>528</v>
      </c>
      <c r="E290" s="18" t="s">
        <v>42</v>
      </c>
      <c r="F290" s="19" t="n">
        <v>2.27</v>
      </c>
      <c r="G290" s="19" t="n">
        <v>3270</v>
      </c>
      <c r="H290" s="19" t="n">
        <f aca="false">F290*G290</f>
        <v>7422.9</v>
      </c>
      <c r="I290" s="19"/>
    </row>
    <row r="291" customFormat="false" ht="24" hidden="false" customHeight="true" outlineLevel="0" collapsed="false">
      <c r="A291" s="16" t="s">
        <v>606</v>
      </c>
      <c r="B291" s="16" t="s">
        <v>521</v>
      </c>
      <c r="C291" s="28"/>
      <c r="D291" s="17" t="s">
        <v>530</v>
      </c>
      <c r="E291" s="18" t="s">
        <v>213</v>
      </c>
      <c r="F291" s="19" t="n">
        <v>3.65</v>
      </c>
      <c r="G291" s="19" t="n">
        <v>61.7001836547291</v>
      </c>
      <c r="H291" s="19" t="n">
        <f aca="false">F291*G291</f>
        <v>225.205670339761</v>
      </c>
      <c r="I291" s="19"/>
    </row>
    <row r="292" customFormat="false" ht="24" hidden="false" customHeight="true" outlineLevel="0" collapsed="false">
      <c r="A292" s="16" t="s">
        <v>607</v>
      </c>
      <c r="B292" s="16" t="s">
        <v>521</v>
      </c>
      <c r="C292" s="28"/>
      <c r="D292" s="17" t="s">
        <v>555</v>
      </c>
      <c r="E292" s="18" t="s">
        <v>42</v>
      </c>
      <c r="F292" s="19" t="n">
        <v>0.5</v>
      </c>
      <c r="G292" s="19" t="n">
        <v>618.458333333333</v>
      </c>
      <c r="H292" s="19" t="n">
        <f aca="false">F292*G292</f>
        <v>309.229166666667</v>
      </c>
      <c r="I292" s="19"/>
    </row>
    <row r="293" customFormat="false" ht="24" hidden="false" customHeight="true" outlineLevel="0" collapsed="false">
      <c r="A293" s="16" t="s">
        <v>608</v>
      </c>
      <c r="B293" s="16" t="s">
        <v>521</v>
      </c>
      <c r="C293" s="28"/>
      <c r="D293" s="17" t="s">
        <v>534</v>
      </c>
      <c r="E293" s="18" t="s">
        <v>42</v>
      </c>
      <c r="F293" s="19" t="n">
        <v>0.5</v>
      </c>
      <c r="G293" s="19" t="n">
        <v>9235.39583333333</v>
      </c>
      <c r="H293" s="19" t="n">
        <f aca="false">F293*G293</f>
        <v>4617.69791666667</v>
      </c>
      <c r="I293" s="19"/>
    </row>
    <row r="294" customFormat="false" ht="24" hidden="false" customHeight="true" outlineLevel="0" collapsed="false">
      <c r="A294" s="16" t="s">
        <v>609</v>
      </c>
      <c r="B294" s="16" t="s">
        <v>521</v>
      </c>
      <c r="C294" s="28"/>
      <c r="D294" s="17" t="s">
        <v>536</v>
      </c>
      <c r="E294" s="18" t="s">
        <v>42</v>
      </c>
      <c r="F294" s="19" t="n">
        <v>0.73</v>
      </c>
      <c r="G294" s="19" t="n">
        <v>316.252066115703</v>
      </c>
      <c r="H294" s="19" t="n">
        <f aca="false">F294*G294</f>
        <v>230.864008264463</v>
      </c>
      <c r="I294" s="19"/>
    </row>
    <row r="295" customFormat="false" ht="24" hidden="false" customHeight="true" outlineLevel="0" collapsed="false">
      <c r="A295" s="16" t="s">
        <v>610</v>
      </c>
      <c r="B295" s="16" t="s">
        <v>521</v>
      </c>
      <c r="C295" s="28"/>
      <c r="D295" s="17" t="s">
        <v>538</v>
      </c>
      <c r="E295" s="18" t="s">
        <v>42</v>
      </c>
      <c r="F295" s="19" t="n">
        <v>3.65</v>
      </c>
      <c r="G295" s="19" t="n">
        <v>60.9701561065197</v>
      </c>
      <c r="H295" s="19" t="n">
        <f aca="false">F295*G295</f>
        <v>222.541069788797</v>
      </c>
      <c r="I295" s="19"/>
    </row>
    <row r="296" customFormat="false" ht="24" hidden="false" customHeight="true" outlineLevel="0" collapsed="false">
      <c r="A296" s="22" t="s">
        <v>219</v>
      </c>
      <c r="B296" s="16"/>
      <c r="C296" s="28"/>
      <c r="D296" s="23" t="s">
        <v>220</v>
      </c>
      <c r="E296" s="18"/>
      <c r="F296" s="19"/>
      <c r="G296" s="19"/>
      <c r="H296" s="19"/>
      <c r="I296" s="24" t="n">
        <f aca="false">SUM(H297:H305)</f>
        <v>14731.0674946281</v>
      </c>
    </row>
    <row r="297" customFormat="false" ht="24" hidden="false" customHeight="true" outlineLevel="0" collapsed="false">
      <c r="A297" s="16" t="s">
        <v>611</v>
      </c>
      <c r="B297" s="16" t="s">
        <v>521</v>
      </c>
      <c r="C297" s="28"/>
      <c r="D297" s="17" t="s">
        <v>520</v>
      </c>
      <c r="E297" s="18" t="s">
        <v>42</v>
      </c>
      <c r="F297" s="19" t="n">
        <v>1.57</v>
      </c>
      <c r="G297" s="19" t="n">
        <v>281.025</v>
      </c>
      <c r="H297" s="19" t="n">
        <f aca="false">F297*G297</f>
        <v>441.20925</v>
      </c>
      <c r="I297" s="19"/>
    </row>
    <row r="298" customFormat="false" ht="24" hidden="false" customHeight="true" outlineLevel="0" collapsed="false">
      <c r="A298" s="16" t="s">
        <v>612</v>
      </c>
      <c r="B298" s="16" t="s">
        <v>521</v>
      </c>
      <c r="C298" s="28"/>
      <c r="D298" s="17" t="s">
        <v>523</v>
      </c>
      <c r="E298" s="18" t="s">
        <v>42</v>
      </c>
      <c r="F298" s="19" t="n">
        <v>14.13</v>
      </c>
      <c r="G298" s="19" t="n">
        <v>263.12</v>
      </c>
      <c r="H298" s="19" t="n">
        <f aca="false">F298*G298</f>
        <v>3717.8856</v>
      </c>
      <c r="I298" s="19"/>
    </row>
    <row r="299" customFormat="false" ht="24" hidden="false" customHeight="true" outlineLevel="0" collapsed="false">
      <c r="A299" s="16" t="s">
        <v>613</v>
      </c>
      <c r="B299" s="16" t="s">
        <v>521</v>
      </c>
      <c r="C299" s="28"/>
      <c r="D299" s="17" t="s">
        <v>525</v>
      </c>
      <c r="E299" s="18" t="s">
        <v>526</v>
      </c>
      <c r="F299" s="19" t="n">
        <v>1</v>
      </c>
      <c r="G299" s="19" t="n">
        <v>679.8</v>
      </c>
      <c r="H299" s="19" t="n">
        <f aca="false">F299*G299</f>
        <v>679.8</v>
      </c>
      <c r="I299" s="19"/>
    </row>
    <row r="300" customFormat="false" ht="24" hidden="false" customHeight="true" outlineLevel="0" collapsed="false">
      <c r="A300" s="16" t="s">
        <v>614</v>
      </c>
      <c r="B300" s="16" t="s">
        <v>521</v>
      </c>
      <c r="C300" s="28"/>
      <c r="D300" s="17" t="s">
        <v>528</v>
      </c>
      <c r="E300" s="18" t="s">
        <v>42</v>
      </c>
      <c r="F300" s="19" t="n">
        <v>1.62</v>
      </c>
      <c r="G300" s="19" t="n">
        <v>3270</v>
      </c>
      <c r="H300" s="19" t="n">
        <f aca="false">F300*G300</f>
        <v>5297.4</v>
      </c>
      <c r="I300" s="19"/>
    </row>
    <row r="301" customFormat="false" ht="24" hidden="false" customHeight="true" outlineLevel="0" collapsed="false">
      <c r="A301" s="16" t="s">
        <v>615</v>
      </c>
      <c r="B301" s="16" t="s">
        <v>521</v>
      </c>
      <c r="C301" s="28"/>
      <c r="D301" s="17" t="s">
        <v>530</v>
      </c>
      <c r="E301" s="18" t="s">
        <v>42</v>
      </c>
      <c r="F301" s="19" t="n">
        <v>14.13</v>
      </c>
      <c r="G301" s="19" t="n">
        <v>61.7001836547291</v>
      </c>
      <c r="H301" s="19" t="n">
        <f aca="false">F301*G301</f>
        <v>871.823595041322</v>
      </c>
      <c r="I301" s="19"/>
    </row>
    <row r="302" customFormat="false" ht="24" hidden="false" customHeight="true" outlineLevel="0" collapsed="false">
      <c r="A302" s="16" t="s">
        <v>616</v>
      </c>
      <c r="B302" s="16" t="s">
        <v>521</v>
      </c>
      <c r="C302" s="28"/>
      <c r="D302" s="17" t="s">
        <v>555</v>
      </c>
      <c r="E302" s="18" t="s">
        <v>42</v>
      </c>
      <c r="F302" s="19" t="n">
        <v>0.24</v>
      </c>
      <c r="G302" s="19" t="n">
        <v>618.458333333333</v>
      </c>
      <c r="H302" s="19" t="n">
        <f aca="false">F302*G302</f>
        <v>148.43</v>
      </c>
      <c r="I302" s="19"/>
    </row>
    <row r="303" customFormat="false" ht="24" hidden="false" customHeight="true" outlineLevel="0" collapsed="false">
      <c r="A303" s="16" t="s">
        <v>617</v>
      </c>
      <c r="B303" s="16" t="s">
        <v>521</v>
      </c>
      <c r="C303" s="28"/>
      <c r="D303" s="17" t="s">
        <v>534</v>
      </c>
      <c r="E303" s="18" t="s">
        <v>42</v>
      </c>
      <c r="F303" s="19" t="n">
        <v>0.24</v>
      </c>
      <c r="G303" s="19" t="n">
        <v>9235.39583333333</v>
      </c>
      <c r="H303" s="19" t="n">
        <f aca="false">F303*G303</f>
        <v>2216.495</v>
      </c>
      <c r="I303" s="19"/>
    </row>
    <row r="304" customFormat="false" ht="24" hidden="false" customHeight="true" outlineLevel="0" collapsed="false">
      <c r="A304" s="16" t="s">
        <v>618</v>
      </c>
      <c r="B304" s="16" t="s">
        <v>521</v>
      </c>
      <c r="C304" s="28"/>
      <c r="D304" s="17" t="s">
        <v>536</v>
      </c>
      <c r="E304" s="18" t="s">
        <v>42</v>
      </c>
      <c r="F304" s="19" t="n">
        <v>1.57</v>
      </c>
      <c r="G304" s="19" t="n">
        <v>316.252066115703</v>
      </c>
      <c r="H304" s="19" t="n">
        <f aca="false">F304*G304</f>
        <v>496.515743801653</v>
      </c>
      <c r="I304" s="19"/>
    </row>
    <row r="305" customFormat="false" ht="24" hidden="false" customHeight="true" outlineLevel="0" collapsed="false">
      <c r="A305" s="16" t="s">
        <v>619</v>
      </c>
      <c r="B305" s="16" t="s">
        <v>521</v>
      </c>
      <c r="C305" s="28"/>
      <c r="D305" s="17" t="s">
        <v>538</v>
      </c>
      <c r="E305" s="18" t="s">
        <v>42</v>
      </c>
      <c r="F305" s="19" t="n">
        <v>14.13</v>
      </c>
      <c r="G305" s="19" t="n">
        <v>60.9701561065197</v>
      </c>
      <c r="H305" s="19" t="n">
        <f aca="false">F305*G305</f>
        <v>861.508305785124</v>
      </c>
      <c r="I305" s="19"/>
    </row>
    <row r="306" customFormat="false" ht="24" hidden="false" customHeight="true" outlineLevel="0" collapsed="false">
      <c r="A306" s="22" t="s">
        <v>224</v>
      </c>
      <c r="B306" s="16"/>
      <c r="C306" s="28"/>
      <c r="D306" s="23" t="s">
        <v>225</v>
      </c>
      <c r="E306" s="18"/>
      <c r="F306" s="19"/>
      <c r="G306" s="19"/>
      <c r="H306" s="19"/>
      <c r="I306" s="24" t="n">
        <f aca="false">SUM(H307:H310)</f>
        <v>1836</v>
      </c>
    </row>
    <row r="307" customFormat="false" ht="24" hidden="false" customHeight="true" outlineLevel="0" collapsed="false">
      <c r="A307" s="16" t="s">
        <v>620</v>
      </c>
      <c r="B307" s="16" t="s">
        <v>521</v>
      </c>
      <c r="C307" s="28"/>
      <c r="D307" s="17" t="s">
        <v>523</v>
      </c>
      <c r="E307" s="18" t="s">
        <v>526</v>
      </c>
      <c r="F307" s="19" t="n">
        <v>1</v>
      </c>
      <c r="G307" s="19" t="n">
        <v>467</v>
      </c>
      <c r="H307" s="19" t="n">
        <f aca="false">F307*G307</f>
        <v>467</v>
      </c>
      <c r="I307" s="19"/>
    </row>
    <row r="308" customFormat="false" ht="24" hidden="false" customHeight="true" outlineLevel="0" collapsed="false">
      <c r="A308" s="16" t="s">
        <v>621</v>
      </c>
      <c r="B308" s="16" t="s">
        <v>521</v>
      </c>
      <c r="C308" s="28"/>
      <c r="D308" s="17" t="s">
        <v>622</v>
      </c>
      <c r="E308" s="18" t="s">
        <v>526</v>
      </c>
      <c r="F308" s="19" t="n">
        <v>1</v>
      </c>
      <c r="G308" s="19" t="n">
        <v>343.6</v>
      </c>
      <c r="H308" s="19" t="n">
        <f aca="false">F308*G308</f>
        <v>343.6</v>
      </c>
      <c r="I308" s="19"/>
    </row>
    <row r="309" customFormat="false" ht="24" hidden="false" customHeight="true" outlineLevel="0" collapsed="false">
      <c r="A309" s="16" t="s">
        <v>623</v>
      </c>
      <c r="B309" s="16" t="s">
        <v>521</v>
      </c>
      <c r="C309" s="28"/>
      <c r="D309" s="17" t="s">
        <v>624</v>
      </c>
      <c r="E309" s="18" t="s">
        <v>526</v>
      </c>
      <c r="F309" s="19" t="n">
        <v>1</v>
      </c>
      <c r="G309" s="19" t="n">
        <v>756.2</v>
      </c>
      <c r="H309" s="19" t="n">
        <f aca="false">F309*G309</f>
        <v>756.2</v>
      </c>
      <c r="I309" s="19"/>
    </row>
    <row r="310" customFormat="false" ht="24" hidden="false" customHeight="true" outlineLevel="0" collapsed="false">
      <c r="A310" s="16" t="s">
        <v>625</v>
      </c>
      <c r="B310" s="16" t="s">
        <v>521</v>
      </c>
      <c r="C310" s="28"/>
      <c r="D310" s="17" t="s">
        <v>626</v>
      </c>
      <c r="E310" s="18" t="s">
        <v>526</v>
      </c>
      <c r="F310" s="19" t="n">
        <v>1</v>
      </c>
      <c r="G310" s="19" t="n">
        <v>269.2</v>
      </c>
      <c r="H310" s="19" t="n">
        <f aca="false">F310*G310</f>
        <v>269.2</v>
      </c>
      <c r="I310" s="19"/>
    </row>
    <row r="311" customFormat="false" ht="24" hidden="false" customHeight="true" outlineLevel="0" collapsed="false">
      <c r="A311" s="16"/>
      <c r="B311" s="31"/>
      <c r="C311" s="28"/>
      <c r="D311" s="17"/>
      <c r="E311" s="18"/>
      <c r="F311" s="19"/>
      <c r="G311" s="19"/>
      <c r="H311" s="19"/>
      <c r="I311" s="19"/>
    </row>
    <row r="312" customFormat="false" ht="21.95" hidden="false" customHeight="true" outlineLevel="0" collapsed="false">
      <c r="A312" s="22" t="n">
        <v>20</v>
      </c>
      <c r="B312" s="31"/>
      <c r="C312" s="28"/>
      <c r="D312" s="23" t="s">
        <v>229</v>
      </c>
      <c r="E312" s="18"/>
      <c r="F312" s="19"/>
      <c r="G312" s="19"/>
      <c r="H312" s="19"/>
      <c r="I312" s="24" t="n">
        <f aca="false">SUM(H313:H336)</f>
        <v>115257.9999</v>
      </c>
    </row>
    <row r="313" customFormat="false" ht="21.95" hidden="false" customHeight="true" outlineLevel="0" collapsed="false">
      <c r="A313" s="16" t="s">
        <v>627</v>
      </c>
      <c r="B313" s="16" t="s">
        <v>427</v>
      </c>
      <c r="C313" s="16" t="s">
        <v>629</v>
      </c>
      <c r="D313" s="17" t="s">
        <v>628</v>
      </c>
      <c r="E313" s="18" t="s">
        <v>36</v>
      </c>
      <c r="F313" s="19" t="n">
        <v>6</v>
      </c>
      <c r="G313" s="19" t="n">
        <v>2085.92</v>
      </c>
      <c r="H313" s="19" t="n">
        <f aca="false">F313*G313</f>
        <v>12515.52</v>
      </c>
      <c r="I313" s="19"/>
    </row>
    <row r="314" customFormat="false" ht="21.95" hidden="false" customHeight="true" outlineLevel="0" collapsed="false">
      <c r="A314" s="16" t="s">
        <v>630</v>
      </c>
      <c r="B314" s="16" t="s">
        <v>427</v>
      </c>
      <c r="C314" s="16" t="s">
        <v>629</v>
      </c>
      <c r="D314" s="17" t="s">
        <v>631</v>
      </c>
      <c r="E314" s="18" t="s">
        <v>36</v>
      </c>
      <c r="F314" s="19" t="n">
        <v>1</v>
      </c>
      <c r="G314" s="19" t="n">
        <v>1512.14</v>
      </c>
      <c r="H314" s="19" t="n">
        <f aca="false">F314*G314</f>
        <v>1512.14</v>
      </c>
      <c r="I314" s="19"/>
    </row>
    <row r="315" customFormat="false" ht="21.95" hidden="false" customHeight="true" outlineLevel="0" collapsed="false">
      <c r="A315" s="16" t="s">
        <v>632</v>
      </c>
      <c r="B315" s="16" t="s">
        <v>427</v>
      </c>
      <c r="C315" s="16" t="s">
        <v>629</v>
      </c>
      <c r="D315" s="17" t="s">
        <v>633</v>
      </c>
      <c r="E315" s="18" t="s">
        <v>36</v>
      </c>
      <c r="F315" s="19" t="n">
        <v>11</v>
      </c>
      <c r="G315" s="19" t="n">
        <v>1378.51</v>
      </c>
      <c r="H315" s="19" t="n">
        <f aca="false">F315*G315</f>
        <v>15163.61</v>
      </c>
      <c r="I315" s="19"/>
    </row>
    <row r="316" customFormat="false" ht="21.95" hidden="false" customHeight="true" outlineLevel="0" collapsed="false">
      <c r="A316" s="16" t="s">
        <v>634</v>
      </c>
      <c r="B316" s="16" t="s">
        <v>427</v>
      </c>
      <c r="C316" s="16" t="s">
        <v>629</v>
      </c>
      <c r="D316" s="17" t="s">
        <v>635</v>
      </c>
      <c r="E316" s="18" t="s">
        <v>36</v>
      </c>
      <c r="F316" s="19" t="n">
        <v>5</v>
      </c>
      <c r="G316" s="19" t="n">
        <v>1977.25</v>
      </c>
      <c r="H316" s="19" t="n">
        <f aca="false">F316*G316</f>
        <v>9886.25</v>
      </c>
      <c r="I316" s="19"/>
    </row>
    <row r="317" customFormat="false" ht="21.95" hidden="false" customHeight="true" outlineLevel="0" collapsed="false">
      <c r="A317" s="16" t="s">
        <v>636</v>
      </c>
      <c r="B317" s="16" t="s">
        <v>427</v>
      </c>
      <c r="C317" s="16" t="s">
        <v>629</v>
      </c>
      <c r="D317" s="17" t="s">
        <v>637</v>
      </c>
      <c r="E317" s="18" t="s">
        <v>36</v>
      </c>
      <c r="F317" s="19" t="n">
        <v>2</v>
      </c>
      <c r="G317" s="19" t="n">
        <v>390.39</v>
      </c>
      <c r="H317" s="19" t="n">
        <f aca="false">F317*G317</f>
        <v>780.78</v>
      </c>
      <c r="I317" s="19"/>
    </row>
    <row r="318" customFormat="false" ht="21.95" hidden="false" customHeight="true" outlineLevel="0" collapsed="false">
      <c r="A318" s="16" t="s">
        <v>638</v>
      </c>
      <c r="B318" s="16" t="s">
        <v>427</v>
      </c>
      <c r="C318" s="16" t="s">
        <v>629</v>
      </c>
      <c r="D318" s="17" t="s">
        <v>639</v>
      </c>
      <c r="E318" s="18" t="s">
        <v>36</v>
      </c>
      <c r="F318" s="19" t="n">
        <v>1</v>
      </c>
      <c r="G318" s="19" t="n">
        <v>390.39</v>
      </c>
      <c r="H318" s="19" t="n">
        <f aca="false">F318*G318</f>
        <v>390.39</v>
      </c>
      <c r="I318" s="19"/>
    </row>
    <row r="319" customFormat="false" ht="21.95" hidden="false" customHeight="true" outlineLevel="0" collapsed="false">
      <c r="A319" s="16" t="s">
        <v>640</v>
      </c>
      <c r="B319" s="16" t="s">
        <v>427</v>
      </c>
      <c r="C319" s="16" t="s">
        <v>629</v>
      </c>
      <c r="D319" s="17" t="s">
        <v>641</v>
      </c>
      <c r="E319" s="18" t="s">
        <v>36</v>
      </c>
      <c r="F319" s="19" t="n">
        <v>8</v>
      </c>
      <c r="G319" s="19" t="n">
        <v>797.63</v>
      </c>
      <c r="H319" s="19" t="n">
        <f aca="false">F319*G319</f>
        <v>6381.04</v>
      </c>
      <c r="I319" s="19"/>
    </row>
    <row r="320" customFormat="false" ht="21.95" hidden="false" customHeight="true" outlineLevel="0" collapsed="false">
      <c r="A320" s="16" t="s">
        <v>642</v>
      </c>
      <c r="B320" s="16" t="s">
        <v>427</v>
      </c>
      <c r="C320" s="16" t="s">
        <v>629</v>
      </c>
      <c r="D320" s="17" t="s">
        <v>643</v>
      </c>
      <c r="E320" s="18" t="s">
        <v>36</v>
      </c>
      <c r="F320" s="19" t="n">
        <v>2</v>
      </c>
      <c r="G320" s="19" t="n">
        <v>1340.72</v>
      </c>
      <c r="H320" s="19" t="n">
        <f aca="false">F320*G320</f>
        <v>2681.44</v>
      </c>
      <c r="I320" s="19"/>
    </row>
    <row r="321" customFormat="false" ht="21.95" hidden="false" customHeight="true" outlineLevel="0" collapsed="false">
      <c r="A321" s="16" t="s">
        <v>644</v>
      </c>
      <c r="B321" s="16" t="s">
        <v>427</v>
      </c>
      <c r="C321" s="16" t="s">
        <v>629</v>
      </c>
      <c r="D321" s="17" t="s">
        <v>645</v>
      </c>
      <c r="E321" s="18" t="s">
        <v>36</v>
      </c>
      <c r="F321" s="19" t="n">
        <v>10</v>
      </c>
      <c r="G321" s="19" t="n">
        <v>797.63</v>
      </c>
      <c r="H321" s="19" t="n">
        <f aca="false">F321*G321</f>
        <v>7976.3</v>
      </c>
      <c r="I321" s="19"/>
    </row>
    <row r="322" customFormat="false" ht="21.95" hidden="false" customHeight="true" outlineLevel="0" collapsed="false">
      <c r="A322" s="16" t="s">
        <v>646</v>
      </c>
      <c r="B322" s="16" t="s">
        <v>427</v>
      </c>
      <c r="C322" s="16" t="s">
        <v>629</v>
      </c>
      <c r="D322" s="17" t="s">
        <v>647</v>
      </c>
      <c r="E322" s="18" t="s">
        <v>36</v>
      </c>
      <c r="F322" s="19" t="n">
        <v>45</v>
      </c>
      <c r="G322" s="19" t="n">
        <v>161</v>
      </c>
      <c r="H322" s="19" t="n">
        <f aca="false">F322*G322</f>
        <v>7245</v>
      </c>
      <c r="I322" s="19"/>
    </row>
    <row r="323" customFormat="false" ht="21.95" hidden="false" customHeight="true" outlineLevel="0" collapsed="false">
      <c r="A323" s="16" t="s">
        <v>648</v>
      </c>
      <c r="B323" s="16" t="s">
        <v>427</v>
      </c>
      <c r="C323" s="16" t="s">
        <v>629</v>
      </c>
      <c r="D323" s="17" t="s">
        <v>649</v>
      </c>
      <c r="E323" s="18" t="s">
        <v>36</v>
      </c>
      <c r="F323" s="19" t="n">
        <v>10</v>
      </c>
      <c r="G323" s="19" t="n">
        <v>1765</v>
      </c>
      <c r="H323" s="19" t="n">
        <f aca="false">F323*G323</f>
        <v>17650</v>
      </c>
      <c r="I323" s="19"/>
    </row>
    <row r="324" customFormat="false" ht="21.95" hidden="false" customHeight="true" outlineLevel="0" collapsed="false">
      <c r="A324" s="16" t="s">
        <v>650</v>
      </c>
      <c r="B324" s="16" t="s">
        <v>427</v>
      </c>
      <c r="C324" s="16" t="s">
        <v>629</v>
      </c>
      <c r="D324" s="17" t="s">
        <v>651</v>
      </c>
      <c r="E324" s="18" t="s">
        <v>36</v>
      </c>
      <c r="F324" s="19" t="n">
        <v>1</v>
      </c>
      <c r="G324" s="19" t="n">
        <v>3498</v>
      </c>
      <c r="H324" s="19" t="n">
        <f aca="false">F324*G324</f>
        <v>3498</v>
      </c>
      <c r="I324" s="19"/>
    </row>
    <row r="325" customFormat="false" ht="21.95" hidden="false" customHeight="true" outlineLevel="0" collapsed="false">
      <c r="A325" s="16" t="s">
        <v>652</v>
      </c>
      <c r="B325" s="16" t="s">
        <v>427</v>
      </c>
      <c r="C325" s="16" t="s">
        <v>629</v>
      </c>
      <c r="D325" s="17" t="s">
        <v>653</v>
      </c>
      <c r="E325" s="18" t="s">
        <v>36</v>
      </c>
      <c r="F325" s="19" t="n">
        <v>2</v>
      </c>
      <c r="G325" s="19" t="n">
        <v>661.89</v>
      </c>
      <c r="H325" s="19" t="n">
        <f aca="false">F325*G325</f>
        <v>1323.78</v>
      </c>
      <c r="I325" s="19"/>
    </row>
    <row r="326" customFormat="false" ht="21.95" hidden="false" customHeight="true" outlineLevel="0" collapsed="false">
      <c r="A326" s="16" t="s">
        <v>654</v>
      </c>
      <c r="B326" s="16" t="s">
        <v>427</v>
      </c>
      <c r="C326" s="16" t="s">
        <v>629</v>
      </c>
      <c r="D326" s="17" t="s">
        <v>655</v>
      </c>
      <c r="E326" s="18" t="s">
        <v>36</v>
      </c>
      <c r="F326" s="19" t="n">
        <v>4</v>
      </c>
      <c r="G326" s="19" t="n">
        <v>803.66</v>
      </c>
      <c r="H326" s="19" t="n">
        <f aca="false">F326*G326</f>
        <v>3214.64</v>
      </c>
      <c r="I326" s="19"/>
    </row>
    <row r="327" customFormat="false" ht="29.85" hidden="false" customHeight="false" outlineLevel="0" collapsed="false">
      <c r="A327" s="16" t="s">
        <v>656</v>
      </c>
      <c r="B327" s="16" t="s">
        <v>427</v>
      </c>
      <c r="C327" s="16" t="s">
        <v>629</v>
      </c>
      <c r="D327" s="17" t="s">
        <v>657</v>
      </c>
      <c r="E327" s="18" t="s">
        <v>36</v>
      </c>
      <c r="F327" s="19" t="n">
        <v>4</v>
      </c>
      <c r="G327" s="19" t="n">
        <v>803.66</v>
      </c>
      <c r="H327" s="19" t="n">
        <f aca="false">F327*G327</f>
        <v>3214.64</v>
      </c>
      <c r="I327" s="19"/>
    </row>
    <row r="328" customFormat="false" ht="29.85" hidden="false" customHeight="false" outlineLevel="0" collapsed="false">
      <c r="A328" s="16" t="s">
        <v>658</v>
      </c>
      <c r="B328" s="16" t="s">
        <v>427</v>
      </c>
      <c r="C328" s="16" t="s">
        <v>629</v>
      </c>
      <c r="D328" s="17" t="s">
        <v>659</v>
      </c>
      <c r="E328" s="18" t="s">
        <v>36</v>
      </c>
      <c r="F328" s="19" t="n">
        <v>2</v>
      </c>
      <c r="G328" s="19" t="n">
        <v>803.66</v>
      </c>
      <c r="H328" s="19" t="n">
        <f aca="false">F328*G328</f>
        <v>1607.32</v>
      </c>
      <c r="I328" s="19"/>
    </row>
    <row r="329" customFormat="false" ht="21.95" hidden="false" customHeight="true" outlineLevel="0" collapsed="false">
      <c r="A329" s="16" t="s">
        <v>660</v>
      </c>
      <c r="B329" s="16" t="s">
        <v>427</v>
      </c>
      <c r="C329" s="16" t="s">
        <v>629</v>
      </c>
      <c r="D329" s="17" t="s">
        <v>661</v>
      </c>
      <c r="E329" s="18" t="s">
        <v>36</v>
      </c>
      <c r="F329" s="19" t="n">
        <v>4</v>
      </c>
      <c r="G329" s="19" t="n">
        <v>390.39</v>
      </c>
      <c r="H329" s="19" t="n">
        <f aca="false">F329*G329</f>
        <v>1561.56</v>
      </c>
      <c r="I329" s="19"/>
    </row>
    <row r="330" customFormat="false" ht="21.95" hidden="false" customHeight="true" outlineLevel="0" collapsed="false">
      <c r="A330" s="16" t="s">
        <v>662</v>
      </c>
      <c r="B330" s="16" t="s">
        <v>427</v>
      </c>
      <c r="C330" s="16" t="s">
        <v>629</v>
      </c>
      <c r="D330" s="17" t="s">
        <v>663</v>
      </c>
      <c r="E330" s="18" t="s">
        <v>36</v>
      </c>
      <c r="F330" s="19" t="n">
        <v>4</v>
      </c>
      <c r="G330" s="19" t="n">
        <v>581.91</v>
      </c>
      <c r="H330" s="19" t="n">
        <f aca="false">F330*G330</f>
        <v>2327.64</v>
      </c>
      <c r="I330" s="19"/>
    </row>
    <row r="331" customFormat="false" ht="21.95" hidden="false" customHeight="true" outlineLevel="0" collapsed="false">
      <c r="A331" s="16" t="s">
        <v>664</v>
      </c>
      <c r="B331" s="16" t="s">
        <v>427</v>
      </c>
      <c r="C331" s="16" t="s">
        <v>629</v>
      </c>
      <c r="D331" s="17" t="s">
        <v>665</v>
      </c>
      <c r="E331" s="18" t="s">
        <v>36</v>
      </c>
      <c r="F331" s="19" t="n">
        <v>4</v>
      </c>
      <c r="G331" s="19" t="n">
        <v>581.91</v>
      </c>
      <c r="H331" s="19" t="n">
        <f aca="false">F331*G331</f>
        <v>2327.64</v>
      </c>
      <c r="I331" s="19"/>
    </row>
    <row r="332" customFormat="false" ht="21.95" hidden="false" customHeight="true" outlineLevel="0" collapsed="false">
      <c r="A332" s="16" t="s">
        <v>666</v>
      </c>
      <c r="B332" s="16" t="s">
        <v>427</v>
      </c>
      <c r="C332" s="16" t="s">
        <v>629</v>
      </c>
      <c r="D332" s="17" t="s">
        <v>667</v>
      </c>
      <c r="E332" s="18" t="s">
        <v>36</v>
      </c>
      <c r="F332" s="19" t="n">
        <v>2</v>
      </c>
      <c r="G332" s="19" t="n">
        <v>135.32</v>
      </c>
      <c r="H332" s="19" t="n">
        <f aca="false">F332*G332</f>
        <v>270.64</v>
      </c>
      <c r="I332" s="19"/>
    </row>
    <row r="333" customFormat="false" ht="21.95" hidden="false" customHeight="true" outlineLevel="0" collapsed="false">
      <c r="A333" s="16" t="s">
        <v>668</v>
      </c>
      <c r="B333" s="16" t="s">
        <v>427</v>
      </c>
      <c r="C333" s="16" t="s">
        <v>629</v>
      </c>
      <c r="D333" s="17" t="s">
        <v>669</v>
      </c>
      <c r="E333" s="18" t="s">
        <v>36</v>
      </c>
      <c r="F333" s="19" t="n">
        <v>6</v>
      </c>
      <c r="G333" s="19" t="n">
        <v>390.39</v>
      </c>
      <c r="H333" s="19" t="n">
        <f aca="false">F333*G333</f>
        <v>2342.34</v>
      </c>
      <c r="I333" s="19"/>
    </row>
    <row r="334" customFormat="false" ht="29.85" hidden="false" customHeight="false" outlineLevel="0" collapsed="false">
      <c r="A334" s="16" t="s">
        <v>670</v>
      </c>
      <c r="B334" s="16" t="s">
        <v>427</v>
      </c>
      <c r="C334" s="16" t="s">
        <v>629</v>
      </c>
      <c r="D334" s="17" t="s">
        <v>671</v>
      </c>
      <c r="E334" s="18" t="s">
        <v>36</v>
      </c>
      <c r="F334" s="19" t="n">
        <v>1</v>
      </c>
      <c r="G334" s="19" t="n">
        <v>1930</v>
      </c>
      <c r="H334" s="19" t="n">
        <f aca="false">F334*G334</f>
        <v>1930</v>
      </c>
      <c r="I334" s="19"/>
    </row>
    <row r="335" customFormat="false" ht="21.95" hidden="false" customHeight="true" outlineLevel="0" collapsed="false">
      <c r="A335" s="16" t="s">
        <v>672</v>
      </c>
      <c r="B335" s="16" t="s">
        <v>427</v>
      </c>
      <c r="C335" s="16" t="s">
        <v>629</v>
      </c>
      <c r="D335" s="17" t="s">
        <v>673</v>
      </c>
      <c r="E335" s="18" t="s">
        <v>36</v>
      </c>
      <c r="F335" s="19" t="n">
        <v>4</v>
      </c>
      <c r="G335" s="19" t="n">
        <v>390.39</v>
      </c>
      <c r="H335" s="19" t="n">
        <f aca="false">F335*G335</f>
        <v>1561.56</v>
      </c>
      <c r="I335" s="19"/>
    </row>
    <row r="336" customFormat="false" ht="21.95" hidden="false" customHeight="true" outlineLevel="0" collapsed="false">
      <c r="A336" s="16" t="s">
        <v>674</v>
      </c>
      <c r="B336" s="16" t="s">
        <v>21</v>
      </c>
      <c r="C336" s="28" t="s">
        <v>676</v>
      </c>
      <c r="D336" s="17" t="s">
        <v>675</v>
      </c>
      <c r="E336" s="18" t="s">
        <v>36</v>
      </c>
      <c r="F336" s="19" t="n">
        <v>139</v>
      </c>
      <c r="G336" s="19" t="n">
        <v>56.8041</v>
      </c>
      <c r="H336" s="19" t="n">
        <f aca="false">F336*G336</f>
        <v>7895.7699</v>
      </c>
      <c r="I336" s="19"/>
    </row>
    <row r="337" customFormat="false" ht="21.95" hidden="false" customHeight="true" outlineLevel="0" collapsed="false">
      <c r="A337" s="16"/>
      <c r="B337" s="31"/>
      <c r="C337" s="21"/>
      <c r="D337" s="17"/>
      <c r="E337" s="18"/>
      <c r="F337" s="19"/>
      <c r="G337" s="19"/>
      <c r="H337" s="19"/>
      <c r="I337" s="19"/>
    </row>
    <row r="338" customFormat="false" ht="21.95" hidden="false" customHeight="true" outlineLevel="0" collapsed="false">
      <c r="A338" s="22" t="n">
        <v>21</v>
      </c>
      <c r="B338" s="31"/>
      <c r="C338" s="21"/>
      <c r="D338" s="23" t="s">
        <v>234</v>
      </c>
      <c r="E338" s="18"/>
      <c r="F338" s="19"/>
      <c r="G338" s="19"/>
      <c r="H338" s="19"/>
      <c r="I338" s="24" t="n">
        <f aca="false">SUM(H339:H420)</f>
        <v>142920.306</v>
      </c>
    </row>
    <row r="339" customFormat="false" ht="21.95" hidden="false" customHeight="true" outlineLevel="0" collapsed="false">
      <c r="A339" s="16" t="s">
        <v>677</v>
      </c>
      <c r="B339" s="16" t="s">
        <v>52</v>
      </c>
      <c r="C339" s="27" t="n">
        <v>91863</v>
      </c>
      <c r="D339" s="17" t="s">
        <v>678</v>
      </c>
      <c r="E339" s="18" t="s">
        <v>213</v>
      </c>
      <c r="F339" s="19" t="n">
        <f aca="false">114*3</f>
        <v>342</v>
      </c>
      <c r="G339" s="19" t="n">
        <v>12.5</v>
      </c>
      <c r="H339" s="19" t="n">
        <f aca="false">F339*G339</f>
        <v>4275</v>
      </c>
      <c r="I339" s="24"/>
    </row>
    <row r="340" customFormat="false" ht="21.95" hidden="false" customHeight="true" outlineLevel="0" collapsed="false">
      <c r="A340" s="16" t="s">
        <v>679</v>
      </c>
      <c r="B340" s="16" t="s">
        <v>52</v>
      </c>
      <c r="C340" s="27" t="n">
        <v>91857</v>
      </c>
      <c r="D340" s="17" t="s">
        <v>680</v>
      </c>
      <c r="E340" s="18" t="s">
        <v>213</v>
      </c>
      <c r="F340" s="19" t="n">
        <f aca="false">27*3</f>
        <v>81</v>
      </c>
      <c r="G340" s="19" t="n">
        <v>15.93</v>
      </c>
      <c r="H340" s="19" t="n">
        <f aca="false">F340*G340</f>
        <v>1290.33</v>
      </c>
      <c r="I340" s="24"/>
    </row>
    <row r="341" customFormat="false" ht="21.95" hidden="false" customHeight="true" outlineLevel="0" collapsed="false">
      <c r="A341" s="16" t="s">
        <v>681</v>
      </c>
      <c r="B341" s="16" t="s">
        <v>52</v>
      </c>
      <c r="C341" s="27" t="n">
        <v>93008</v>
      </c>
      <c r="D341" s="17" t="s">
        <v>682</v>
      </c>
      <c r="E341" s="18" t="s">
        <v>213</v>
      </c>
      <c r="F341" s="19" t="n">
        <f aca="false">22*3</f>
        <v>66</v>
      </c>
      <c r="G341" s="19" t="n">
        <v>16.86</v>
      </c>
      <c r="H341" s="19" t="n">
        <f aca="false">F341*G341</f>
        <v>1112.76</v>
      </c>
      <c r="I341" s="24"/>
    </row>
    <row r="342" customFormat="false" ht="21.95" hidden="false" customHeight="true" outlineLevel="0" collapsed="false">
      <c r="A342" s="16" t="s">
        <v>683</v>
      </c>
      <c r="B342" s="16" t="s">
        <v>52</v>
      </c>
      <c r="C342" s="27" t="n">
        <v>91835</v>
      </c>
      <c r="D342" s="17" t="s">
        <v>684</v>
      </c>
      <c r="E342" s="18" t="s">
        <v>213</v>
      </c>
      <c r="F342" s="19" t="n">
        <v>200</v>
      </c>
      <c r="G342" s="19" t="n">
        <v>11.25</v>
      </c>
      <c r="H342" s="19" t="n">
        <f aca="false">F342*G342</f>
        <v>2250</v>
      </c>
      <c r="I342" s="24"/>
    </row>
    <row r="343" customFormat="false" ht="21.95" hidden="false" customHeight="true" outlineLevel="0" collapsed="false">
      <c r="A343" s="16" t="s">
        <v>685</v>
      </c>
      <c r="B343" s="16" t="s">
        <v>52</v>
      </c>
      <c r="C343" s="27" t="n">
        <v>91837</v>
      </c>
      <c r="D343" s="17" t="s">
        <v>686</v>
      </c>
      <c r="E343" s="18" t="s">
        <v>213</v>
      </c>
      <c r="F343" s="19" t="n">
        <v>30</v>
      </c>
      <c r="G343" s="19" t="n">
        <v>15.76</v>
      </c>
      <c r="H343" s="19" t="n">
        <f aca="false">F343*G343</f>
        <v>472.8</v>
      </c>
      <c r="I343" s="24"/>
    </row>
    <row r="344" customFormat="false" ht="21.95" hidden="false" customHeight="true" outlineLevel="0" collapsed="false">
      <c r="A344" s="16" t="s">
        <v>687</v>
      </c>
      <c r="B344" s="16" t="s">
        <v>52</v>
      </c>
      <c r="C344" s="27" t="n">
        <v>97667</v>
      </c>
      <c r="D344" s="17" t="s">
        <v>688</v>
      </c>
      <c r="E344" s="18" t="s">
        <v>213</v>
      </c>
      <c r="F344" s="19" t="n">
        <v>100</v>
      </c>
      <c r="G344" s="19" t="n">
        <v>16.2</v>
      </c>
      <c r="H344" s="19" t="n">
        <f aca="false">F344*G344</f>
        <v>1620</v>
      </c>
      <c r="I344" s="24"/>
    </row>
    <row r="345" customFormat="false" ht="21.95" hidden="false" customHeight="true" outlineLevel="0" collapsed="false">
      <c r="A345" s="16" t="s">
        <v>689</v>
      </c>
      <c r="B345" s="16" t="s">
        <v>52</v>
      </c>
      <c r="C345" s="27" t="n">
        <v>91890</v>
      </c>
      <c r="D345" s="17" t="s">
        <v>690</v>
      </c>
      <c r="E345" s="18" t="s">
        <v>36</v>
      </c>
      <c r="F345" s="19" t="n">
        <v>96</v>
      </c>
      <c r="G345" s="19" t="n">
        <v>11.77</v>
      </c>
      <c r="H345" s="19" t="n">
        <f aca="false">F345*G345</f>
        <v>1129.92</v>
      </c>
      <c r="I345" s="24"/>
    </row>
    <row r="346" customFormat="false" ht="21.95" hidden="false" customHeight="true" outlineLevel="0" collapsed="false">
      <c r="A346" s="16" t="s">
        <v>691</v>
      </c>
      <c r="B346" s="16" t="s">
        <v>52</v>
      </c>
      <c r="C346" s="27" t="n">
        <v>91893</v>
      </c>
      <c r="D346" s="17" t="s">
        <v>692</v>
      </c>
      <c r="E346" s="18" t="s">
        <v>36</v>
      </c>
      <c r="F346" s="19" t="n">
        <v>22</v>
      </c>
      <c r="G346" s="19" t="n">
        <v>15.9</v>
      </c>
      <c r="H346" s="19" t="n">
        <f aca="false">F346*G346</f>
        <v>349.8</v>
      </c>
      <c r="I346" s="24"/>
    </row>
    <row r="347" customFormat="false" ht="21.95" hidden="false" customHeight="true" outlineLevel="0" collapsed="false">
      <c r="A347" s="16" t="s">
        <v>693</v>
      </c>
      <c r="B347" s="16" t="s">
        <v>52</v>
      </c>
      <c r="C347" s="27" t="n">
        <v>91898</v>
      </c>
      <c r="D347" s="17" t="s">
        <v>694</v>
      </c>
      <c r="E347" s="18" t="s">
        <v>36</v>
      </c>
      <c r="F347" s="19" t="n">
        <v>8</v>
      </c>
      <c r="G347" s="19" t="n">
        <v>21.54</v>
      </c>
      <c r="H347" s="19" t="n">
        <f aca="false">F347*G347</f>
        <v>172.32</v>
      </c>
      <c r="I347" s="24"/>
    </row>
    <row r="348" customFormat="false" ht="21.95" hidden="false" customHeight="true" outlineLevel="0" collapsed="false">
      <c r="A348" s="16" t="s">
        <v>695</v>
      </c>
      <c r="B348" s="16" t="s">
        <v>52</v>
      </c>
      <c r="C348" s="27" t="n">
        <v>91879</v>
      </c>
      <c r="D348" s="17" t="s">
        <v>696</v>
      </c>
      <c r="E348" s="18" t="s">
        <v>36</v>
      </c>
      <c r="F348" s="19" t="n">
        <v>300</v>
      </c>
      <c r="G348" s="19" t="n">
        <v>8.89</v>
      </c>
      <c r="H348" s="19" t="n">
        <f aca="false">F348*G348</f>
        <v>2667</v>
      </c>
      <c r="I348" s="24"/>
    </row>
    <row r="349" customFormat="false" ht="21.95" hidden="false" customHeight="true" outlineLevel="0" collapsed="false">
      <c r="A349" s="16" t="s">
        <v>697</v>
      </c>
      <c r="B349" s="16" t="s">
        <v>52</v>
      </c>
      <c r="C349" s="27" t="n">
        <v>91880</v>
      </c>
      <c r="D349" s="17" t="s">
        <v>698</v>
      </c>
      <c r="E349" s="18" t="s">
        <v>36</v>
      </c>
      <c r="F349" s="19" t="n">
        <v>70</v>
      </c>
      <c r="G349" s="19" t="n">
        <v>11.22</v>
      </c>
      <c r="H349" s="19" t="n">
        <f aca="false">F349*G349</f>
        <v>785.4</v>
      </c>
      <c r="I349" s="24"/>
    </row>
    <row r="350" customFormat="false" ht="21.95" hidden="false" customHeight="true" outlineLevel="0" collapsed="false">
      <c r="A350" s="16" t="s">
        <v>699</v>
      </c>
      <c r="B350" s="16" t="s">
        <v>52</v>
      </c>
      <c r="C350" s="27" t="n">
        <v>91886</v>
      </c>
      <c r="D350" s="17" t="s">
        <v>700</v>
      </c>
      <c r="E350" s="18" t="s">
        <v>36</v>
      </c>
      <c r="F350" s="19" t="n">
        <v>66</v>
      </c>
      <c r="G350" s="19" t="n">
        <v>14.39</v>
      </c>
      <c r="H350" s="19" t="n">
        <f aca="false">F350*G350</f>
        <v>949.74</v>
      </c>
      <c r="I350" s="24"/>
    </row>
    <row r="351" customFormat="false" ht="21.95" hidden="false" customHeight="true" outlineLevel="0" collapsed="false">
      <c r="A351" s="16" t="s">
        <v>701</v>
      </c>
      <c r="B351" s="16" t="s">
        <v>52</v>
      </c>
      <c r="C351" s="27" t="n">
        <v>91939</v>
      </c>
      <c r="D351" s="17" t="s">
        <v>702</v>
      </c>
      <c r="E351" s="18" t="s">
        <v>36</v>
      </c>
      <c r="F351" s="19" t="n">
        <f aca="false">55+97</f>
        <v>152</v>
      </c>
      <c r="G351" s="19" t="n">
        <v>32.67</v>
      </c>
      <c r="H351" s="19" t="n">
        <f aca="false">F351*G351</f>
        <v>4965.84</v>
      </c>
      <c r="I351" s="24"/>
    </row>
    <row r="352" customFormat="false" ht="21.95" hidden="false" customHeight="true" outlineLevel="0" collapsed="false">
      <c r="A352" s="16" t="s">
        <v>703</v>
      </c>
      <c r="B352" s="16" t="s">
        <v>52</v>
      </c>
      <c r="C352" s="27" t="n">
        <v>91942</v>
      </c>
      <c r="D352" s="17" t="s">
        <v>704</v>
      </c>
      <c r="E352" s="18" t="s">
        <v>36</v>
      </c>
      <c r="F352" s="19" t="n">
        <f aca="false">83+83</f>
        <v>166</v>
      </c>
      <c r="G352" s="19" t="n">
        <v>39.45</v>
      </c>
      <c r="H352" s="19" t="n">
        <f aca="false">F352*G352</f>
        <v>6548.7</v>
      </c>
      <c r="I352" s="24"/>
    </row>
    <row r="353" customFormat="false" ht="21.95" hidden="false" customHeight="true" outlineLevel="0" collapsed="false">
      <c r="A353" s="16" t="s">
        <v>705</v>
      </c>
      <c r="B353" s="16" t="s">
        <v>52</v>
      </c>
      <c r="C353" s="27" t="n">
        <v>100560</v>
      </c>
      <c r="D353" s="17" t="s">
        <v>706</v>
      </c>
      <c r="E353" s="18" t="s">
        <v>36</v>
      </c>
      <c r="F353" s="19" t="n">
        <v>8</v>
      </c>
      <c r="G353" s="19" t="n">
        <v>131.24</v>
      </c>
      <c r="H353" s="19" t="n">
        <f aca="false">F353*G353</f>
        <v>1049.92</v>
      </c>
      <c r="I353" s="24"/>
    </row>
    <row r="354" customFormat="false" ht="21.95" hidden="false" customHeight="true" outlineLevel="0" collapsed="false">
      <c r="A354" s="16" t="s">
        <v>707</v>
      </c>
      <c r="B354" s="16" t="s">
        <v>77</v>
      </c>
      <c r="C354" s="27" t="n">
        <v>78032</v>
      </c>
      <c r="D354" s="17" t="s">
        <v>708</v>
      </c>
      <c r="E354" s="18" t="s">
        <v>36</v>
      </c>
      <c r="F354" s="19" t="n">
        <v>6</v>
      </c>
      <c r="G354" s="19" t="n">
        <v>63.77</v>
      </c>
      <c r="H354" s="19" t="n">
        <f aca="false">F354*G354</f>
        <v>382.62</v>
      </c>
      <c r="I354" s="24"/>
    </row>
    <row r="355" customFormat="false" ht="21.95" hidden="false" customHeight="true" outlineLevel="0" collapsed="false">
      <c r="A355" s="16" t="s">
        <v>709</v>
      </c>
      <c r="B355" s="16" t="s">
        <v>77</v>
      </c>
      <c r="C355" s="27" t="n">
        <v>78032</v>
      </c>
      <c r="D355" s="17" t="s">
        <v>710</v>
      </c>
      <c r="E355" s="18" t="s">
        <v>36</v>
      </c>
      <c r="F355" s="19" t="n">
        <v>1</v>
      </c>
      <c r="G355" s="19" t="n">
        <v>63.77</v>
      </c>
      <c r="H355" s="19" t="n">
        <f aca="false">F355*G355</f>
        <v>63.77</v>
      </c>
      <c r="I355" s="24"/>
    </row>
    <row r="356" customFormat="false" ht="21.95" hidden="false" customHeight="true" outlineLevel="0" collapsed="false">
      <c r="A356" s="16" t="s">
        <v>711</v>
      </c>
      <c r="B356" s="16" t="s">
        <v>52</v>
      </c>
      <c r="C356" s="27" t="n">
        <v>97883</v>
      </c>
      <c r="D356" s="17" t="s">
        <v>712</v>
      </c>
      <c r="E356" s="18" t="s">
        <v>36</v>
      </c>
      <c r="F356" s="19" t="n">
        <v>14</v>
      </c>
      <c r="G356" s="19" t="n">
        <v>348.31</v>
      </c>
      <c r="H356" s="19" t="n">
        <f aca="false">F356*G356</f>
        <v>4876.34</v>
      </c>
      <c r="I356" s="24"/>
    </row>
    <row r="357" customFormat="false" ht="21.95" hidden="false" customHeight="true" outlineLevel="0" collapsed="false">
      <c r="A357" s="16" t="s">
        <v>713</v>
      </c>
      <c r="B357" s="16" t="s">
        <v>52</v>
      </c>
      <c r="C357" s="27" t="n">
        <v>97883</v>
      </c>
      <c r="D357" s="17" t="s">
        <v>714</v>
      </c>
      <c r="E357" s="18" t="s">
        <v>36</v>
      </c>
      <c r="F357" s="19" t="n">
        <v>1</v>
      </c>
      <c r="G357" s="19" t="n">
        <v>348.31</v>
      </c>
      <c r="H357" s="19" t="n">
        <f aca="false">F357*G357</f>
        <v>348.31</v>
      </c>
      <c r="I357" s="24"/>
    </row>
    <row r="358" customFormat="false" ht="21.95" hidden="false" customHeight="true" outlineLevel="0" collapsed="false">
      <c r="A358" s="16" t="s">
        <v>715</v>
      </c>
      <c r="B358" s="16" t="s">
        <v>77</v>
      </c>
      <c r="C358" s="27" t="n">
        <v>78032</v>
      </c>
      <c r="D358" s="17" t="s">
        <v>716</v>
      </c>
      <c r="E358" s="18" t="s">
        <v>36</v>
      </c>
      <c r="F358" s="19" t="n">
        <v>3</v>
      </c>
      <c r="G358" s="19" t="n">
        <v>63.77</v>
      </c>
      <c r="H358" s="19" t="n">
        <f aca="false">F358*G358</f>
        <v>191.31</v>
      </c>
      <c r="I358" s="24"/>
    </row>
    <row r="359" customFormat="false" ht="21.95" hidden="false" customHeight="true" outlineLevel="0" collapsed="false">
      <c r="A359" s="16" t="s">
        <v>717</v>
      </c>
      <c r="B359" s="16" t="s">
        <v>77</v>
      </c>
      <c r="C359" s="27" t="n">
        <v>40322</v>
      </c>
      <c r="D359" s="17" t="s">
        <v>718</v>
      </c>
      <c r="E359" s="18" t="s">
        <v>213</v>
      </c>
      <c r="F359" s="19" t="n">
        <f aca="false">3*2.4</f>
        <v>7.2</v>
      </c>
      <c r="G359" s="19" t="n">
        <v>51.83</v>
      </c>
      <c r="H359" s="19" t="n">
        <f aca="false">F359*G359</f>
        <v>373.176</v>
      </c>
      <c r="I359" s="24"/>
    </row>
    <row r="360" customFormat="false" ht="21.95" hidden="false" customHeight="true" outlineLevel="0" collapsed="false">
      <c r="A360" s="16" t="s">
        <v>719</v>
      </c>
      <c r="B360" s="16" t="s">
        <v>77</v>
      </c>
      <c r="C360" s="27" t="n">
        <v>78400</v>
      </c>
      <c r="D360" s="17" t="s">
        <v>720</v>
      </c>
      <c r="E360" s="18" t="s">
        <v>36</v>
      </c>
      <c r="F360" s="19" t="n">
        <v>1</v>
      </c>
      <c r="G360" s="19" t="n">
        <v>65.92</v>
      </c>
      <c r="H360" s="19" t="n">
        <f aca="false">F360*G360</f>
        <v>65.92</v>
      </c>
      <c r="I360" s="24"/>
    </row>
    <row r="361" customFormat="false" ht="21.95" hidden="false" customHeight="true" outlineLevel="0" collapsed="false">
      <c r="A361" s="16" t="s">
        <v>721</v>
      </c>
      <c r="B361" s="16" t="s">
        <v>77</v>
      </c>
      <c r="C361" s="27" t="n">
        <v>78600</v>
      </c>
      <c r="D361" s="17" t="s">
        <v>722</v>
      </c>
      <c r="E361" s="18" t="s">
        <v>36</v>
      </c>
      <c r="F361" s="19" t="n">
        <v>3</v>
      </c>
      <c r="G361" s="19" t="n">
        <v>159.55</v>
      </c>
      <c r="H361" s="19" t="n">
        <f aca="false">F361*G361</f>
        <v>478.65</v>
      </c>
      <c r="I361" s="24"/>
    </row>
    <row r="362" customFormat="false" ht="21.95" hidden="false" customHeight="true" outlineLevel="0" collapsed="false">
      <c r="A362" s="16" t="s">
        <v>723</v>
      </c>
      <c r="B362" s="16" t="s">
        <v>52</v>
      </c>
      <c r="C362" s="27" t="n">
        <v>91952</v>
      </c>
      <c r="D362" s="17" t="s">
        <v>724</v>
      </c>
      <c r="E362" s="18" t="s">
        <v>36</v>
      </c>
      <c r="F362" s="19" t="n">
        <v>15</v>
      </c>
      <c r="G362" s="19" t="n">
        <v>19.82</v>
      </c>
      <c r="H362" s="19" t="n">
        <f aca="false">F362*G362</f>
        <v>297.3</v>
      </c>
      <c r="I362" s="24"/>
    </row>
    <row r="363" customFormat="false" ht="21.95" hidden="false" customHeight="true" outlineLevel="0" collapsed="false">
      <c r="A363" s="16" t="s">
        <v>725</v>
      </c>
      <c r="B363" s="16" t="s">
        <v>52</v>
      </c>
      <c r="C363" s="27" t="n">
        <v>91954</v>
      </c>
      <c r="D363" s="17" t="s">
        <v>726</v>
      </c>
      <c r="E363" s="18" t="s">
        <v>36</v>
      </c>
      <c r="F363" s="19" t="n">
        <v>2</v>
      </c>
      <c r="G363" s="19" t="n">
        <v>26.69</v>
      </c>
      <c r="H363" s="19" t="n">
        <f aca="false">F363*G363</f>
        <v>53.38</v>
      </c>
      <c r="I363" s="24"/>
    </row>
    <row r="364" customFormat="false" ht="21.95" hidden="false" customHeight="true" outlineLevel="0" collapsed="false">
      <c r="A364" s="16" t="s">
        <v>727</v>
      </c>
      <c r="B364" s="16" t="s">
        <v>52</v>
      </c>
      <c r="C364" s="27" t="n">
        <v>91956</v>
      </c>
      <c r="D364" s="17" t="s">
        <v>728</v>
      </c>
      <c r="E364" s="18" t="s">
        <v>36</v>
      </c>
      <c r="F364" s="19" t="n">
        <v>3</v>
      </c>
      <c r="G364" s="19" t="n">
        <v>42.99</v>
      </c>
      <c r="H364" s="19" t="n">
        <f aca="false">F364*G364</f>
        <v>128.97</v>
      </c>
      <c r="I364" s="24"/>
    </row>
    <row r="365" customFormat="false" ht="21.95" hidden="false" customHeight="true" outlineLevel="0" collapsed="false">
      <c r="A365" s="16" t="s">
        <v>729</v>
      </c>
      <c r="B365" s="16" t="s">
        <v>52</v>
      </c>
      <c r="C365" s="27" t="n">
        <v>91990</v>
      </c>
      <c r="D365" s="17" t="s">
        <v>730</v>
      </c>
      <c r="E365" s="18" t="s">
        <v>36</v>
      </c>
      <c r="F365" s="19" t="n">
        <v>59</v>
      </c>
      <c r="G365" s="19" t="n">
        <v>36.43</v>
      </c>
      <c r="H365" s="19" t="n">
        <f aca="false">F365*G365</f>
        <v>2149.37</v>
      </c>
      <c r="I365" s="24"/>
    </row>
    <row r="366" customFormat="false" ht="21.95" hidden="false" customHeight="true" outlineLevel="0" collapsed="false">
      <c r="A366" s="16" t="s">
        <v>731</v>
      </c>
      <c r="B366" s="16" t="s">
        <v>52</v>
      </c>
      <c r="C366" s="27" t="n">
        <v>91991</v>
      </c>
      <c r="D366" s="17" t="s">
        <v>732</v>
      </c>
      <c r="E366" s="18" t="s">
        <v>36</v>
      </c>
      <c r="F366" s="19" t="n">
        <v>12</v>
      </c>
      <c r="G366" s="19" t="n">
        <v>38.6</v>
      </c>
      <c r="H366" s="19" t="n">
        <f aca="false">F366*G366</f>
        <v>463.2</v>
      </c>
      <c r="I366" s="24"/>
    </row>
    <row r="367" customFormat="false" ht="21.95" hidden="false" customHeight="true" outlineLevel="0" collapsed="false">
      <c r="A367" s="16" t="s">
        <v>733</v>
      </c>
      <c r="B367" s="16" t="s">
        <v>52</v>
      </c>
      <c r="C367" s="27" t="n">
        <v>91990</v>
      </c>
      <c r="D367" s="17" t="s">
        <v>734</v>
      </c>
      <c r="E367" s="18" t="s">
        <v>36</v>
      </c>
      <c r="F367" s="19" t="n">
        <v>11</v>
      </c>
      <c r="G367" s="19" t="n">
        <v>36.43</v>
      </c>
      <c r="H367" s="19" t="n">
        <f aca="false">F367*G367</f>
        <v>400.73</v>
      </c>
      <c r="I367" s="24"/>
    </row>
    <row r="368" customFormat="false" ht="21.95" hidden="false" customHeight="true" outlineLevel="0" collapsed="false">
      <c r="A368" s="16" t="s">
        <v>735</v>
      </c>
      <c r="B368" s="16" t="s">
        <v>52</v>
      </c>
      <c r="C368" s="27" t="n">
        <v>91998</v>
      </c>
      <c r="D368" s="17" t="s">
        <v>736</v>
      </c>
      <c r="E368" s="18" t="s">
        <v>36</v>
      </c>
      <c r="F368" s="19" t="n">
        <v>1</v>
      </c>
      <c r="G368" s="19" t="n">
        <v>21.35</v>
      </c>
      <c r="H368" s="19" t="n">
        <f aca="false">F368*G368</f>
        <v>21.35</v>
      </c>
      <c r="I368" s="24"/>
    </row>
    <row r="369" customFormat="false" ht="21.95" hidden="false" customHeight="true" outlineLevel="0" collapsed="false">
      <c r="A369" s="16" t="s">
        <v>737</v>
      </c>
      <c r="B369" s="16" t="s">
        <v>52</v>
      </c>
      <c r="C369" s="27" t="n">
        <v>91999</v>
      </c>
      <c r="D369" s="17" t="s">
        <v>738</v>
      </c>
      <c r="E369" s="18" t="s">
        <v>36</v>
      </c>
      <c r="F369" s="19" t="n">
        <v>1</v>
      </c>
      <c r="G369" s="19" t="n">
        <v>23.52</v>
      </c>
      <c r="H369" s="19" t="n">
        <f aca="false">F369*G369</f>
        <v>23.52</v>
      </c>
      <c r="I369" s="24"/>
    </row>
    <row r="370" customFormat="false" ht="21.95" hidden="false" customHeight="true" outlineLevel="0" collapsed="false">
      <c r="A370" s="16" t="s">
        <v>739</v>
      </c>
      <c r="B370" s="16" t="s">
        <v>52</v>
      </c>
      <c r="C370" s="27" t="n">
        <v>91946</v>
      </c>
      <c r="D370" s="17" t="s">
        <v>740</v>
      </c>
      <c r="E370" s="18" t="s">
        <v>36</v>
      </c>
      <c r="F370" s="19" t="n">
        <v>20</v>
      </c>
      <c r="G370" s="19" t="n">
        <v>8.32</v>
      </c>
      <c r="H370" s="19" t="n">
        <f aca="false">F370*G370</f>
        <v>166.4</v>
      </c>
      <c r="I370" s="24"/>
    </row>
    <row r="371" customFormat="false" ht="21.95" hidden="false" customHeight="true" outlineLevel="0" collapsed="false">
      <c r="A371" s="16" t="s">
        <v>741</v>
      </c>
      <c r="B371" s="16" t="s">
        <v>52</v>
      </c>
      <c r="C371" s="27" t="n">
        <v>91945</v>
      </c>
      <c r="D371" s="17" t="s">
        <v>742</v>
      </c>
      <c r="E371" s="18" t="s">
        <v>36</v>
      </c>
      <c r="F371" s="19" t="n">
        <v>1</v>
      </c>
      <c r="G371" s="19" t="n">
        <v>10.17</v>
      </c>
      <c r="H371" s="19" t="n">
        <f aca="false">F371*G371</f>
        <v>10.17</v>
      </c>
      <c r="I371" s="24"/>
    </row>
    <row r="372" customFormat="false" ht="21.95" hidden="false" customHeight="true" outlineLevel="0" collapsed="false">
      <c r="A372" s="16" t="s">
        <v>743</v>
      </c>
      <c r="B372" s="16" t="s">
        <v>52</v>
      </c>
      <c r="C372" s="27" t="n">
        <v>91949</v>
      </c>
      <c r="D372" s="17" t="s">
        <v>744</v>
      </c>
      <c r="E372" s="18" t="s">
        <v>36</v>
      </c>
      <c r="F372" s="19" t="n">
        <v>35</v>
      </c>
      <c r="G372" s="19" t="n">
        <v>15.2</v>
      </c>
      <c r="H372" s="19" t="n">
        <f aca="false">F372*G372</f>
        <v>532</v>
      </c>
      <c r="I372" s="24"/>
    </row>
    <row r="373" customFormat="false" ht="21.95" hidden="false" customHeight="true" outlineLevel="0" collapsed="false">
      <c r="A373" s="16" t="s">
        <v>745</v>
      </c>
      <c r="B373" s="16" t="s">
        <v>52</v>
      </c>
      <c r="C373" s="27" t="n">
        <v>91952</v>
      </c>
      <c r="D373" s="17" t="s">
        <v>746</v>
      </c>
      <c r="E373" s="18" t="s">
        <v>36</v>
      </c>
      <c r="F373" s="19" t="n">
        <v>3</v>
      </c>
      <c r="G373" s="19" t="n">
        <v>19.82</v>
      </c>
      <c r="H373" s="19" t="n">
        <f aca="false">F373*G373</f>
        <v>59.46</v>
      </c>
      <c r="I373" s="24"/>
    </row>
    <row r="374" customFormat="false" ht="21.95" hidden="false" customHeight="true" outlineLevel="0" collapsed="false">
      <c r="A374" s="16" t="s">
        <v>747</v>
      </c>
      <c r="B374" s="16" t="s">
        <v>52</v>
      </c>
      <c r="C374" s="27" t="n">
        <v>91947</v>
      </c>
      <c r="D374" s="17" t="s">
        <v>748</v>
      </c>
      <c r="E374" s="18" t="s">
        <v>36</v>
      </c>
      <c r="F374" s="19" t="n">
        <v>34</v>
      </c>
      <c r="G374" s="19" t="n">
        <v>7.18</v>
      </c>
      <c r="H374" s="19" t="n">
        <f aca="false">F374*G374</f>
        <v>244.12</v>
      </c>
      <c r="I374" s="24"/>
    </row>
    <row r="375" customFormat="false" ht="21.95" hidden="false" customHeight="true" outlineLevel="0" collapsed="false">
      <c r="A375" s="16" t="s">
        <v>749</v>
      </c>
      <c r="B375" s="16" t="s">
        <v>52</v>
      </c>
      <c r="C375" s="27" t="n">
        <v>91945</v>
      </c>
      <c r="D375" s="17" t="s">
        <v>750</v>
      </c>
      <c r="E375" s="18" t="s">
        <v>36</v>
      </c>
      <c r="F375" s="19" t="n">
        <v>21</v>
      </c>
      <c r="G375" s="19" t="n">
        <v>10.17</v>
      </c>
      <c r="H375" s="19" t="n">
        <f aca="false">F375*G375</f>
        <v>213.57</v>
      </c>
      <c r="I375" s="24"/>
    </row>
    <row r="376" customFormat="false" ht="21.95" hidden="false" customHeight="true" outlineLevel="0" collapsed="false">
      <c r="A376" s="16" t="s">
        <v>751</v>
      </c>
      <c r="B376" s="16" t="s">
        <v>52</v>
      </c>
      <c r="C376" s="27" t="n">
        <v>91949</v>
      </c>
      <c r="D376" s="17" t="s">
        <v>752</v>
      </c>
      <c r="E376" s="18" t="s">
        <v>36</v>
      </c>
      <c r="F376" s="19" t="n">
        <v>72</v>
      </c>
      <c r="G376" s="19" t="n">
        <v>15.2</v>
      </c>
      <c r="H376" s="19" t="n">
        <f aca="false">F376*G376</f>
        <v>1094.4</v>
      </c>
      <c r="I376" s="24"/>
    </row>
    <row r="377" customFormat="false" ht="21.95" hidden="false" customHeight="true" outlineLevel="0" collapsed="false">
      <c r="A377" s="16" t="s">
        <v>753</v>
      </c>
      <c r="B377" s="16" t="s">
        <v>52</v>
      </c>
      <c r="C377" s="27" t="n">
        <v>93654</v>
      </c>
      <c r="D377" s="17" t="s">
        <v>754</v>
      </c>
      <c r="E377" s="18" t="s">
        <v>36</v>
      </c>
      <c r="F377" s="19" t="n">
        <v>6</v>
      </c>
      <c r="G377" s="19" t="n">
        <v>12</v>
      </c>
      <c r="H377" s="19" t="n">
        <f aca="false">F377*G377</f>
        <v>72</v>
      </c>
      <c r="I377" s="24"/>
    </row>
    <row r="378" customFormat="false" ht="21.95" hidden="false" customHeight="true" outlineLevel="0" collapsed="false">
      <c r="A378" s="16" t="s">
        <v>755</v>
      </c>
      <c r="B378" s="16" t="s">
        <v>52</v>
      </c>
      <c r="C378" s="27" t="n">
        <v>93656</v>
      </c>
      <c r="D378" s="17" t="s">
        <v>756</v>
      </c>
      <c r="E378" s="18" t="s">
        <v>36</v>
      </c>
      <c r="F378" s="19" t="n">
        <v>10</v>
      </c>
      <c r="G378" s="19" t="n">
        <v>13.39</v>
      </c>
      <c r="H378" s="19" t="n">
        <f aca="false">F378*G378</f>
        <v>133.9</v>
      </c>
      <c r="I378" s="24"/>
    </row>
    <row r="379" customFormat="false" ht="21.95" hidden="false" customHeight="true" outlineLevel="0" collapsed="false">
      <c r="A379" s="16" t="s">
        <v>757</v>
      </c>
      <c r="B379" s="16" t="s">
        <v>52</v>
      </c>
      <c r="C379" s="27" t="n">
        <v>93661</v>
      </c>
      <c r="D379" s="17" t="s">
        <v>758</v>
      </c>
      <c r="E379" s="18" t="s">
        <v>36</v>
      </c>
      <c r="F379" s="19" t="n">
        <v>6</v>
      </c>
      <c r="G379" s="19" t="n">
        <v>54.75</v>
      </c>
      <c r="H379" s="19" t="n">
        <f aca="false">F379*G379</f>
        <v>328.5</v>
      </c>
      <c r="I379" s="24"/>
    </row>
    <row r="380" customFormat="false" ht="21.95" hidden="false" customHeight="true" outlineLevel="0" collapsed="false">
      <c r="A380" s="16" t="s">
        <v>759</v>
      </c>
      <c r="B380" s="16" t="s">
        <v>52</v>
      </c>
      <c r="C380" s="27" t="n">
        <v>93663</v>
      </c>
      <c r="D380" s="17" t="s">
        <v>760</v>
      </c>
      <c r="E380" s="18" t="s">
        <v>36</v>
      </c>
      <c r="F380" s="19" t="n">
        <v>6</v>
      </c>
      <c r="G380" s="19" t="n">
        <v>57.52</v>
      </c>
      <c r="H380" s="19" t="n">
        <f aca="false">F380*G380</f>
        <v>345.12</v>
      </c>
      <c r="I380" s="24"/>
    </row>
    <row r="381" customFormat="false" ht="21.95" hidden="false" customHeight="true" outlineLevel="0" collapsed="false">
      <c r="A381" s="16" t="s">
        <v>761</v>
      </c>
      <c r="B381" s="16" t="s">
        <v>52</v>
      </c>
      <c r="C381" s="27" t="n">
        <v>93664</v>
      </c>
      <c r="D381" s="17" t="s">
        <v>762</v>
      </c>
      <c r="E381" s="18" t="s">
        <v>36</v>
      </c>
      <c r="F381" s="19" t="n">
        <v>1</v>
      </c>
      <c r="G381" s="19" t="n">
        <v>60.92</v>
      </c>
      <c r="H381" s="19" t="n">
        <f aca="false">F381*G381</f>
        <v>60.92</v>
      </c>
      <c r="I381" s="24"/>
    </row>
    <row r="382" customFormat="false" ht="21.95" hidden="false" customHeight="true" outlineLevel="0" collapsed="false">
      <c r="A382" s="16" t="s">
        <v>763</v>
      </c>
      <c r="B382" s="16" t="s">
        <v>52</v>
      </c>
      <c r="C382" s="27" t="n">
        <v>93671</v>
      </c>
      <c r="D382" s="17" t="s">
        <v>764</v>
      </c>
      <c r="E382" s="18" t="s">
        <v>36</v>
      </c>
      <c r="F382" s="19" t="n">
        <v>3</v>
      </c>
      <c r="G382" s="19" t="n">
        <v>78.42</v>
      </c>
      <c r="H382" s="19" t="n">
        <f aca="false">F382*G382</f>
        <v>235.26</v>
      </c>
      <c r="I382" s="24"/>
    </row>
    <row r="383" customFormat="false" ht="21.95" hidden="false" customHeight="true" outlineLevel="0" collapsed="false">
      <c r="A383" s="16" t="s">
        <v>765</v>
      </c>
      <c r="B383" s="16" t="s">
        <v>52</v>
      </c>
      <c r="C383" s="27" t="n">
        <v>101894</v>
      </c>
      <c r="D383" s="17" t="s">
        <v>766</v>
      </c>
      <c r="E383" s="18" t="s">
        <v>36</v>
      </c>
      <c r="F383" s="19" t="n">
        <v>3</v>
      </c>
      <c r="G383" s="19" t="n">
        <v>154.59</v>
      </c>
      <c r="H383" s="19" t="n">
        <f aca="false">F383*G383</f>
        <v>463.77</v>
      </c>
      <c r="I383" s="24"/>
    </row>
    <row r="384" customFormat="false" ht="21.95" hidden="false" customHeight="true" outlineLevel="0" collapsed="false">
      <c r="A384" s="16" t="s">
        <v>767</v>
      </c>
      <c r="B384" s="16" t="s">
        <v>52</v>
      </c>
      <c r="C384" s="27" t="n">
        <v>101895</v>
      </c>
      <c r="D384" s="17" t="s">
        <v>768</v>
      </c>
      <c r="E384" s="18" t="s">
        <v>36</v>
      </c>
      <c r="F384" s="19" t="n">
        <v>2</v>
      </c>
      <c r="G384" s="19" t="n">
        <v>408.61</v>
      </c>
      <c r="H384" s="19" t="n">
        <f aca="false">F384*G384</f>
        <v>817.22</v>
      </c>
      <c r="I384" s="24"/>
    </row>
    <row r="385" customFormat="false" ht="21.95" hidden="false" customHeight="true" outlineLevel="0" collapsed="false">
      <c r="A385" s="16" t="s">
        <v>769</v>
      </c>
      <c r="B385" s="16" t="s">
        <v>77</v>
      </c>
      <c r="C385" s="27" t="n">
        <v>61610</v>
      </c>
      <c r="D385" s="17" t="s">
        <v>770</v>
      </c>
      <c r="E385" s="18" t="s">
        <v>36</v>
      </c>
      <c r="F385" s="19" t="n">
        <v>1</v>
      </c>
      <c r="G385" s="19" t="n">
        <v>223.29</v>
      </c>
      <c r="H385" s="19" t="n">
        <f aca="false">F385*G385</f>
        <v>223.29</v>
      </c>
      <c r="I385" s="24"/>
    </row>
    <row r="386" customFormat="false" ht="21.95" hidden="false" customHeight="true" outlineLevel="0" collapsed="false">
      <c r="A386" s="16" t="s">
        <v>771</v>
      </c>
      <c r="B386" s="16" t="s">
        <v>77</v>
      </c>
      <c r="C386" s="27" t="n">
        <v>63564</v>
      </c>
      <c r="D386" s="17" t="s">
        <v>772</v>
      </c>
      <c r="E386" s="18" t="s">
        <v>36</v>
      </c>
      <c r="F386" s="19" t="n">
        <v>3</v>
      </c>
      <c r="G386" s="19" t="n">
        <v>200.2</v>
      </c>
      <c r="H386" s="19" t="n">
        <f aca="false">F386*G386</f>
        <v>600.6</v>
      </c>
      <c r="I386" s="24"/>
    </row>
    <row r="387" customFormat="false" ht="21.95" hidden="false" customHeight="true" outlineLevel="0" collapsed="false">
      <c r="A387" s="16" t="s">
        <v>773</v>
      </c>
      <c r="B387" s="16" t="s">
        <v>77</v>
      </c>
      <c r="C387" s="27" t="n">
        <v>64618</v>
      </c>
      <c r="D387" s="17" t="s">
        <v>774</v>
      </c>
      <c r="E387" s="18" t="s">
        <v>36</v>
      </c>
      <c r="F387" s="19" t="n">
        <v>1</v>
      </c>
      <c r="G387" s="19" t="n">
        <v>1422.12</v>
      </c>
      <c r="H387" s="19" t="n">
        <f aca="false">F387*G387</f>
        <v>1422.12</v>
      </c>
      <c r="I387" s="24"/>
    </row>
    <row r="388" customFormat="false" ht="21.95" hidden="false" customHeight="true" outlineLevel="0" collapsed="false">
      <c r="A388" s="16" t="s">
        <v>775</v>
      </c>
      <c r="B388" s="16" t="s">
        <v>52</v>
      </c>
      <c r="C388" s="27" t="n">
        <v>101878</v>
      </c>
      <c r="D388" s="17" t="s">
        <v>776</v>
      </c>
      <c r="E388" s="18" t="s">
        <v>36</v>
      </c>
      <c r="F388" s="19" t="n">
        <v>1</v>
      </c>
      <c r="G388" s="19" t="n">
        <v>676.97</v>
      </c>
      <c r="H388" s="19" t="n">
        <f aca="false">F388*G388</f>
        <v>676.97</v>
      </c>
      <c r="I388" s="24"/>
    </row>
    <row r="389" customFormat="false" ht="21.95" hidden="false" customHeight="true" outlineLevel="0" collapsed="false">
      <c r="A389" s="16" t="s">
        <v>777</v>
      </c>
      <c r="B389" s="16" t="s">
        <v>52</v>
      </c>
      <c r="C389" s="27" t="n">
        <v>101879</v>
      </c>
      <c r="D389" s="17" t="s">
        <v>778</v>
      </c>
      <c r="E389" s="18" t="s">
        <v>36</v>
      </c>
      <c r="F389" s="19" t="n">
        <v>1</v>
      </c>
      <c r="G389" s="19" t="n">
        <v>709.01</v>
      </c>
      <c r="H389" s="19" t="n">
        <f aca="false">F389*G389</f>
        <v>709.01</v>
      </c>
      <c r="I389" s="24"/>
    </row>
    <row r="390" customFormat="false" ht="21.95" hidden="false" customHeight="true" outlineLevel="0" collapsed="false">
      <c r="A390" s="16" t="s">
        <v>779</v>
      </c>
      <c r="B390" s="16" t="s">
        <v>52</v>
      </c>
      <c r="C390" s="27" t="n">
        <v>101881</v>
      </c>
      <c r="D390" s="17" t="s">
        <v>780</v>
      </c>
      <c r="E390" s="18" t="s">
        <v>36</v>
      </c>
      <c r="F390" s="19" t="n">
        <v>1</v>
      </c>
      <c r="G390" s="19" t="n">
        <v>1174.53</v>
      </c>
      <c r="H390" s="19" t="n">
        <f aca="false">F390*G390</f>
        <v>1174.53</v>
      </c>
      <c r="I390" s="24"/>
    </row>
    <row r="391" customFormat="false" ht="21.95" hidden="false" customHeight="true" outlineLevel="0" collapsed="false">
      <c r="A391" s="16" t="s">
        <v>781</v>
      </c>
      <c r="B391" s="16" t="s">
        <v>77</v>
      </c>
      <c r="C391" s="27" t="n">
        <v>78030</v>
      </c>
      <c r="D391" s="17" t="s">
        <v>782</v>
      </c>
      <c r="E391" s="18" t="s">
        <v>36</v>
      </c>
      <c r="F391" s="19" t="n">
        <v>1</v>
      </c>
      <c r="G391" s="19" t="n">
        <v>569.58</v>
      </c>
      <c r="H391" s="19" t="n">
        <f aca="false">F391*G391</f>
        <v>569.58</v>
      </c>
      <c r="I391" s="24"/>
    </row>
    <row r="392" customFormat="false" ht="21.95" hidden="false" customHeight="true" outlineLevel="0" collapsed="false">
      <c r="A392" s="16" t="s">
        <v>783</v>
      </c>
      <c r="B392" s="16" t="s">
        <v>52</v>
      </c>
      <c r="C392" s="27" t="n">
        <v>101904</v>
      </c>
      <c r="D392" s="17" t="s">
        <v>784</v>
      </c>
      <c r="E392" s="18" t="s">
        <v>36</v>
      </c>
      <c r="F392" s="19" t="n">
        <v>5</v>
      </c>
      <c r="G392" s="19" t="n">
        <v>1755.54</v>
      </c>
      <c r="H392" s="19" t="n">
        <f aca="false">F392*G392</f>
        <v>8777.7</v>
      </c>
      <c r="I392" s="24"/>
    </row>
    <row r="393" customFormat="false" ht="21.95" hidden="false" customHeight="true" outlineLevel="0" collapsed="false">
      <c r="A393" s="16" t="s">
        <v>785</v>
      </c>
      <c r="B393" s="16" t="s">
        <v>52</v>
      </c>
      <c r="C393" s="27" t="n">
        <v>101632</v>
      </c>
      <c r="D393" s="17" t="s">
        <v>786</v>
      </c>
      <c r="E393" s="18" t="s">
        <v>36</v>
      </c>
      <c r="F393" s="19" t="n">
        <v>1</v>
      </c>
      <c r="G393" s="19" t="n">
        <v>55.27</v>
      </c>
      <c r="H393" s="19" t="n">
        <f aca="false">F393*G393</f>
        <v>55.27</v>
      </c>
      <c r="I393" s="24"/>
    </row>
    <row r="394" customFormat="false" ht="21.95" hidden="false" customHeight="true" outlineLevel="0" collapsed="false">
      <c r="A394" s="16" t="s">
        <v>787</v>
      </c>
      <c r="B394" s="16" t="s">
        <v>52</v>
      </c>
      <c r="C394" s="27" t="n">
        <v>91977</v>
      </c>
      <c r="D394" s="17" t="s">
        <v>788</v>
      </c>
      <c r="E394" s="18" t="s">
        <v>36</v>
      </c>
      <c r="F394" s="19" t="n">
        <v>16</v>
      </c>
      <c r="G394" s="19" t="n">
        <v>115.06</v>
      </c>
      <c r="H394" s="19" t="n">
        <f aca="false">F394*G394</f>
        <v>1840.96</v>
      </c>
      <c r="I394" s="24"/>
    </row>
    <row r="395" customFormat="false" ht="21.95" hidden="false" customHeight="true" outlineLevel="0" collapsed="false">
      <c r="A395" s="16" t="s">
        <v>789</v>
      </c>
      <c r="B395" s="16" t="s">
        <v>77</v>
      </c>
      <c r="C395" s="27" t="n">
        <v>172283</v>
      </c>
      <c r="D395" s="17" t="s">
        <v>790</v>
      </c>
      <c r="E395" s="18" t="s">
        <v>36</v>
      </c>
      <c r="F395" s="19" t="n">
        <v>16</v>
      </c>
      <c r="G395" s="19" t="n">
        <v>336.16</v>
      </c>
      <c r="H395" s="19" t="n">
        <f aca="false">F395*G395</f>
        <v>5378.56</v>
      </c>
      <c r="I395" s="24"/>
    </row>
    <row r="396" customFormat="false" ht="34.5" hidden="false" customHeight="true" outlineLevel="0" collapsed="false">
      <c r="A396" s="16" t="s">
        <v>791</v>
      </c>
      <c r="B396" s="16" t="s">
        <v>77</v>
      </c>
      <c r="C396" s="27" t="n">
        <v>66829</v>
      </c>
      <c r="D396" s="17" t="s">
        <v>792</v>
      </c>
      <c r="E396" s="18" t="s">
        <v>36</v>
      </c>
      <c r="F396" s="19" t="n">
        <v>16</v>
      </c>
      <c r="G396" s="19" t="n">
        <v>212.73</v>
      </c>
      <c r="H396" s="19" t="n">
        <f aca="false">F396*G396</f>
        <v>3403.68</v>
      </c>
      <c r="I396" s="24"/>
    </row>
    <row r="397" customFormat="false" ht="21.95" hidden="false" customHeight="true" outlineLevel="0" collapsed="false">
      <c r="A397" s="16" t="s">
        <v>793</v>
      </c>
      <c r="B397" s="16" t="s">
        <v>77</v>
      </c>
      <c r="C397" s="27" t="n">
        <v>64008</v>
      </c>
      <c r="D397" s="17" t="s">
        <v>794</v>
      </c>
      <c r="E397" s="18" t="s">
        <v>36</v>
      </c>
      <c r="F397" s="19" t="n">
        <v>1</v>
      </c>
      <c r="G397" s="19" t="n">
        <v>2219.8</v>
      </c>
      <c r="H397" s="19" t="n">
        <f aca="false">F397*G397</f>
        <v>2219.8</v>
      </c>
      <c r="I397" s="24"/>
    </row>
    <row r="398" customFormat="false" ht="21.95" hidden="false" customHeight="true" outlineLevel="0" collapsed="false">
      <c r="A398" s="16" t="s">
        <v>795</v>
      </c>
      <c r="B398" s="16" t="s">
        <v>52</v>
      </c>
      <c r="C398" s="27" t="n">
        <v>91926</v>
      </c>
      <c r="D398" s="17" t="s">
        <v>796</v>
      </c>
      <c r="E398" s="18" t="s">
        <v>213</v>
      </c>
      <c r="F398" s="19" t="n">
        <v>1100</v>
      </c>
      <c r="G398" s="19" t="n">
        <v>4.32</v>
      </c>
      <c r="H398" s="19" t="n">
        <f aca="false">F398*G398</f>
        <v>4752</v>
      </c>
      <c r="I398" s="24"/>
    </row>
    <row r="399" customFormat="false" ht="21.95" hidden="false" customHeight="true" outlineLevel="0" collapsed="false">
      <c r="A399" s="16" t="s">
        <v>797</v>
      </c>
      <c r="B399" s="16" t="s">
        <v>52</v>
      </c>
      <c r="C399" s="27" t="n">
        <v>91928</v>
      </c>
      <c r="D399" s="17" t="s">
        <v>798</v>
      </c>
      <c r="E399" s="18" t="s">
        <v>213</v>
      </c>
      <c r="F399" s="19" t="n">
        <v>1200</v>
      </c>
      <c r="G399" s="19" t="n">
        <v>6.9</v>
      </c>
      <c r="H399" s="19" t="n">
        <f aca="false">F399*G399</f>
        <v>8280</v>
      </c>
      <c r="I399" s="24"/>
    </row>
    <row r="400" customFormat="false" ht="21.95" hidden="false" customHeight="true" outlineLevel="0" collapsed="false">
      <c r="A400" s="16" t="s">
        <v>799</v>
      </c>
      <c r="B400" s="16" t="s">
        <v>52</v>
      </c>
      <c r="C400" s="27" t="n">
        <v>91930</v>
      </c>
      <c r="D400" s="17" t="s">
        <v>800</v>
      </c>
      <c r="E400" s="18" t="s">
        <v>213</v>
      </c>
      <c r="F400" s="19" t="n">
        <v>50</v>
      </c>
      <c r="G400" s="19" t="n">
        <v>9.38</v>
      </c>
      <c r="H400" s="19" t="n">
        <f aca="false">F400*G400</f>
        <v>469</v>
      </c>
      <c r="I400" s="24"/>
    </row>
    <row r="401" customFormat="false" ht="21.95" hidden="false" customHeight="true" outlineLevel="0" collapsed="false">
      <c r="A401" s="16" t="s">
        <v>801</v>
      </c>
      <c r="B401" s="16" t="s">
        <v>52</v>
      </c>
      <c r="C401" s="27" t="n">
        <v>91934</v>
      </c>
      <c r="D401" s="17" t="s">
        <v>802</v>
      </c>
      <c r="E401" s="18" t="s">
        <v>213</v>
      </c>
      <c r="F401" s="19" t="n">
        <v>50</v>
      </c>
      <c r="G401" s="19" t="n">
        <v>23.37</v>
      </c>
      <c r="H401" s="19" t="n">
        <f aca="false">F401*G401</f>
        <v>1168.5</v>
      </c>
      <c r="I401" s="24"/>
    </row>
    <row r="402" customFormat="false" ht="21.95" hidden="false" customHeight="true" outlineLevel="0" collapsed="false">
      <c r="A402" s="16" t="s">
        <v>803</v>
      </c>
      <c r="B402" s="16" t="s">
        <v>52</v>
      </c>
      <c r="C402" s="27" t="n">
        <v>96974</v>
      </c>
      <c r="D402" s="17" t="s">
        <v>804</v>
      </c>
      <c r="E402" s="18" t="s">
        <v>213</v>
      </c>
      <c r="F402" s="19" t="n">
        <v>10</v>
      </c>
      <c r="G402" s="19" t="n">
        <v>97.15</v>
      </c>
      <c r="H402" s="19" t="n">
        <f aca="false">F402*G402</f>
        <v>971.5</v>
      </c>
      <c r="I402" s="24"/>
    </row>
    <row r="403" customFormat="false" ht="21.95" hidden="false" customHeight="true" outlineLevel="0" collapsed="false">
      <c r="A403" s="16" t="s">
        <v>805</v>
      </c>
      <c r="B403" s="16" t="s">
        <v>52</v>
      </c>
      <c r="C403" s="27" t="n">
        <v>91927</v>
      </c>
      <c r="D403" s="17" t="s">
        <v>806</v>
      </c>
      <c r="E403" s="18" t="s">
        <v>213</v>
      </c>
      <c r="F403" s="19" t="n">
        <v>2500</v>
      </c>
      <c r="G403" s="19" t="n">
        <v>5.56</v>
      </c>
      <c r="H403" s="19" t="n">
        <f aca="false">F403*G403</f>
        <v>13900</v>
      </c>
      <c r="I403" s="24"/>
    </row>
    <row r="404" customFormat="false" ht="21.95" hidden="false" customHeight="true" outlineLevel="0" collapsed="false">
      <c r="A404" s="16" t="s">
        <v>807</v>
      </c>
      <c r="B404" s="16" t="s">
        <v>52</v>
      </c>
      <c r="C404" s="27" t="n">
        <v>92986</v>
      </c>
      <c r="D404" s="17" t="s">
        <v>808</v>
      </c>
      <c r="E404" s="18" t="s">
        <v>213</v>
      </c>
      <c r="F404" s="19" t="n">
        <v>300</v>
      </c>
      <c r="G404" s="19" t="n">
        <v>36.44</v>
      </c>
      <c r="H404" s="19" t="n">
        <f aca="false">F404*G404</f>
        <v>10932</v>
      </c>
      <c r="I404" s="24"/>
    </row>
    <row r="405" customFormat="false" ht="21.95" hidden="false" customHeight="true" outlineLevel="0" collapsed="false">
      <c r="A405" s="16" t="s">
        <v>809</v>
      </c>
      <c r="B405" s="16" t="s">
        <v>77</v>
      </c>
      <c r="C405" s="27" t="n">
        <v>78047</v>
      </c>
      <c r="D405" s="17" t="s">
        <v>810</v>
      </c>
      <c r="E405" s="18" t="s">
        <v>36</v>
      </c>
      <c r="F405" s="19" t="n">
        <v>100</v>
      </c>
      <c r="G405" s="19" t="n">
        <v>19.23</v>
      </c>
      <c r="H405" s="19" t="n">
        <f aca="false">F405*G405</f>
        <v>1923</v>
      </c>
      <c r="I405" s="24"/>
    </row>
    <row r="406" customFormat="false" ht="21.95" hidden="false" customHeight="true" outlineLevel="0" collapsed="false">
      <c r="A406" s="16" t="s">
        <v>811</v>
      </c>
      <c r="B406" s="16" t="s">
        <v>77</v>
      </c>
      <c r="C406" s="27" t="n">
        <v>78047</v>
      </c>
      <c r="D406" s="17" t="s">
        <v>812</v>
      </c>
      <c r="E406" s="18" t="s">
        <v>36</v>
      </c>
      <c r="F406" s="19" t="n">
        <v>100</v>
      </c>
      <c r="G406" s="19" t="n">
        <v>19.23</v>
      </c>
      <c r="H406" s="19" t="n">
        <f aca="false">F406*G406</f>
        <v>1923</v>
      </c>
      <c r="I406" s="24"/>
    </row>
    <row r="407" customFormat="false" ht="21.95" hidden="false" customHeight="true" outlineLevel="0" collapsed="false">
      <c r="A407" s="16" t="s">
        <v>813</v>
      </c>
      <c r="B407" s="16" t="s">
        <v>77</v>
      </c>
      <c r="C407" s="27" t="n">
        <v>61702</v>
      </c>
      <c r="D407" s="17" t="s">
        <v>814</v>
      </c>
      <c r="E407" s="18" t="s">
        <v>36</v>
      </c>
      <c r="F407" s="19" t="n">
        <v>4</v>
      </c>
      <c r="G407" s="19" t="n">
        <v>2.71</v>
      </c>
      <c r="H407" s="19" t="n">
        <f aca="false">F407*G407</f>
        <v>10.84</v>
      </c>
      <c r="I407" s="24"/>
    </row>
    <row r="408" customFormat="false" ht="21.95" hidden="false" customHeight="true" outlineLevel="0" collapsed="false">
      <c r="A408" s="16" t="s">
        <v>815</v>
      </c>
      <c r="B408" s="16" t="s">
        <v>77</v>
      </c>
      <c r="C408" s="27" t="n">
        <v>61351</v>
      </c>
      <c r="D408" s="17" t="s">
        <v>816</v>
      </c>
      <c r="E408" s="18" t="s">
        <v>36</v>
      </c>
      <c r="F408" s="19" t="n">
        <v>6</v>
      </c>
      <c r="G408" s="19" t="n">
        <v>8</v>
      </c>
      <c r="H408" s="19" t="n">
        <f aca="false">F408*G408</f>
        <v>48</v>
      </c>
      <c r="I408" s="24"/>
    </row>
    <row r="409" customFormat="false" ht="21.95" hidden="false" customHeight="true" outlineLevel="0" collapsed="false">
      <c r="A409" s="16" t="s">
        <v>817</v>
      </c>
      <c r="B409" s="16" t="s">
        <v>77</v>
      </c>
      <c r="C409" s="27" t="n">
        <v>63703</v>
      </c>
      <c r="D409" s="17" t="s">
        <v>818</v>
      </c>
      <c r="E409" s="18" t="s">
        <v>36</v>
      </c>
      <c r="F409" s="19" t="n">
        <v>2</v>
      </c>
      <c r="G409" s="19" t="n">
        <v>9.93</v>
      </c>
      <c r="H409" s="19" t="n">
        <f aca="false">F409*G409</f>
        <v>19.86</v>
      </c>
      <c r="I409" s="24"/>
    </row>
    <row r="410" customFormat="false" ht="29.85" hidden="false" customHeight="false" outlineLevel="0" collapsed="false">
      <c r="A410" s="16" t="s">
        <v>819</v>
      </c>
      <c r="B410" s="16" t="s">
        <v>77</v>
      </c>
      <c r="C410" s="27" t="n">
        <v>78039</v>
      </c>
      <c r="D410" s="17" t="s">
        <v>820</v>
      </c>
      <c r="E410" s="18" t="s">
        <v>36</v>
      </c>
      <c r="F410" s="19" t="n">
        <v>160</v>
      </c>
      <c r="G410" s="19" t="n">
        <v>3.92</v>
      </c>
      <c r="H410" s="19" t="n">
        <f aca="false">F410*G410</f>
        <v>627.2</v>
      </c>
      <c r="I410" s="24"/>
    </row>
    <row r="411" customFormat="false" ht="21.95" hidden="false" customHeight="true" outlineLevel="0" collapsed="false">
      <c r="A411" s="16" t="s">
        <v>821</v>
      </c>
      <c r="B411" s="16" t="s">
        <v>77</v>
      </c>
      <c r="C411" s="27" t="n">
        <v>78072</v>
      </c>
      <c r="D411" s="17" t="s">
        <v>822</v>
      </c>
      <c r="E411" s="18" t="s">
        <v>36</v>
      </c>
      <c r="F411" s="19" t="n">
        <v>6</v>
      </c>
      <c r="G411" s="19" t="n">
        <v>47.2</v>
      </c>
      <c r="H411" s="19" t="n">
        <f aca="false">F411*G411</f>
        <v>283.2</v>
      </c>
      <c r="I411" s="24"/>
    </row>
    <row r="412" customFormat="false" ht="45" hidden="false" customHeight="true" outlineLevel="0" collapsed="false">
      <c r="A412" s="16" t="s">
        <v>823</v>
      </c>
      <c r="B412" s="16" t="s">
        <v>77</v>
      </c>
      <c r="C412" s="27" t="n">
        <v>78561</v>
      </c>
      <c r="D412" s="17" t="s">
        <v>824</v>
      </c>
      <c r="E412" s="18" t="s">
        <v>36</v>
      </c>
      <c r="F412" s="19" t="n">
        <v>22</v>
      </c>
      <c r="G412" s="19" t="n">
        <v>79.98</v>
      </c>
      <c r="H412" s="19" t="n">
        <f aca="false">F412*G412</f>
        <v>1759.56</v>
      </c>
      <c r="I412" s="24"/>
    </row>
    <row r="413" customFormat="false" ht="29.85" hidden="false" customHeight="false" outlineLevel="0" collapsed="false">
      <c r="A413" s="16" t="s">
        <v>825</v>
      </c>
      <c r="B413" s="16" t="s">
        <v>77</v>
      </c>
      <c r="C413" s="27" t="n">
        <v>78368</v>
      </c>
      <c r="D413" s="17" t="s">
        <v>826</v>
      </c>
      <c r="E413" s="18" t="s">
        <v>36</v>
      </c>
      <c r="F413" s="19" t="n">
        <v>4</v>
      </c>
      <c r="G413" s="19" t="n">
        <v>55.43</v>
      </c>
      <c r="H413" s="19" t="n">
        <f aca="false">F413*G413</f>
        <v>221.72</v>
      </c>
      <c r="I413" s="24"/>
    </row>
    <row r="414" customFormat="false" ht="21.95" hidden="false" customHeight="true" outlineLevel="0" collapsed="false">
      <c r="A414" s="16" t="s">
        <v>827</v>
      </c>
      <c r="B414" s="16" t="s">
        <v>77</v>
      </c>
      <c r="C414" s="27" t="n">
        <v>78051</v>
      </c>
      <c r="D414" s="17" t="s">
        <v>828</v>
      </c>
      <c r="E414" s="18" t="s">
        <v>36</v>
      </c>
      <c r="F414" s="19" t="n">
        <v>8</v>
      </c>
      <c r="G414" s="19" t="n">
        <v>40.3</v>
      </c>
      <c r="H414" s="19" t="n">
        <f aca="false">F414*G414</f>
        <v>322.4</v>
      </c>
      <c r="I414" s="24"/>
    </row>
    <row r="415" customFormat="false" ht="21.95" hidden="false" customHeight="true" outlineLevel="0" collapsed="false">
      <c r="A415" s="16" t="s">
        <v>829</v>
      </c>
      <c r="B415" s="16" t="s">
        <v>77</v>
      </c>
      <c r="C415" s="27" t="n">
        <v>78054</v>
      </c>
      <c r="D415" s="17" t="s">
        <v>830</v>
      </c>
      <c r="E415" s="18" t="s">
        <v>36</v>
      </c>
      <c r="F415" s="19" t="n">
        <v>6</v>
      </c>
      <c r="G415" s="19" t="n">
        <v>195.93</v>
      </c>
      <c r="H415" s="19" t="n">
        <f aca="false">F415*G415</f>
        <v>1175.58</v>
      </c>
      <c r="I415" s="24"/>
    </row>
    <row r="416" customFormat="false" ht="21.95" hidden="false" customHeight="true" outlineLevel="0" collapsed="false">
      <c r="A416" s="16" t="s">
        <v>831</v>
      </c>
      <c r="B416" s="16" t="s">
        <v>77</v>
      </c>
      <c r="C416" s="27" t="n">
        <v>78370</v>
      </c>
      <c r="D416" s="17" t="s">
        <v>832</v>
      </c>
      <c r="E416" s="18" t="s">
        <v>36</v>
      </c>
      <c r="F416" s="19" t="n">
        <v>11</v>
      </c>
      <c r="G416" s="19" t="n">
        <v>21.78</v>
      </c>
      <c r="H416" s="19" t="n">
        <f aca="false">F416*G416</f>
        <v>239.58</v>
      </c>
      <c r="I416" s="24"/>
    </row>
    <row r="417" customFormat="false" ht="29.85" hidden="false" customHeight="false" outlineLevel="0" collapsed="false">
      <c r="A417" s="16" t="s">
        <v>833</v>
      </c>
      <c r="B417" s="16" t="s">
        <v>77</v>
      </c>
      <c r="C417" s="27" t="n">
        <v>78090</v>
      </c>
      <c r="D417" s="17" t="s">
        <v>834</v>
      </c>
      <c r="E417" s="18" t="s">
        <v>36</v>
      </c>
      <c r="F417" s="19" t="n">
        <v>22</v>
      </c>
      <c r="G417" s="19" t="n">
        <v>13.55</v>
      </c>
      <c r="H417" s="19" t="n">
        <f aca="false">F417*G417</f>
        <v>298.1</v>
      </c>
      <c r="I417" s="24"/>
    </row>
    <row r="418" customFormat="false" ht="36.75" hidden="false" customHeight="true" outlineLevel="0" collapsed="false">
      <c r="A418" s="16" t="s">
        <v>835</v>
      </c>
      <c r="B418" s="16" t="s">
        <v>77</v>
      </c>
      <c r="C418" s="27" t="n">
        <v>78032</v>
      </c>
      <c r="D418" s="17" t="s">
        <v>836</v>
      </c>
      <c r="E418" s="18" t="s">
        <v>36</v>
      </c>
      <c r="F418" s="19" t="n">
        <v>2</v>
      </c>
      <c r="G418" s="19" t="n">
        <v>63.77</v>
      </c>
      <c r="H418" s="19" t="n">
        <f aca="false">F418*G418</f>
        <v>127.54</v>
      </c>
      <c r="I418" s="24"/>
    </row>
    <row r="419" customFormat="false" ht="21.95" hidden="false" customHeight="true" outlineLevel="0" collapsed="false">
      <c r="A419" s="16" t="s">
        <v>837</v>
      </c>
      <c r="B419" s="16" t="s">
        <v>52</v>
      </c>
      <c r="C419" s="21" t="n">
        <v>96973</v>
      </c>
      <c r="D419" s="17" t="s">
        <v>838</v>
      </c>
      <c r="E419" s="18" t="s">
        <v>213</v>
      </c>
      <c r="F419" s="19" t="n">
        <v>160</v>
      </c>
      <c r="G419" s="19" t="n">
        <v>74.79</v>
      </c>
      <c r="H419" s="19" t="n">
        <f aca="false">F419*G419</f>
        <v>11966.4</v>
      </c>
      <c r="I419" s="24"/>
    </row>
    <row r="420" customFormat="false" ht="21.95" hidden="false" customHeight="true" outlineLevel="0" collapsed="false">
      <c r="A420" s="16" t="s">
        <v>839</v>
      </c>
      <c r="B420" s="16" t="s">
        <v>52</v>
      </c>
      <c r="C420" s="27" t="n">
        <v>96974</v>
      </c>
      <c r="D420" s="17" t="s">
        <v>840</v>
      </c>
      <c r="E420" s="18" t="s">
        <v>213</v>
      </c>
      <c r="F420" s="19" t="n">
        <v>100</v>
      </c>
      <c r="G420" s="19" t="n">
        <v>97.15</v>
      </c>
      <c r="H420" s="19" t="n">
        <f aca="false">F420*G420</f>
        <v>9715</v>
      </c>
      <c r="I420" s="24"/>
    </row>
    <row r="421" customFormat="false" ht="21.95" hidden="false" customHeight="true" outlineLevel="0" collapsed="false">
      <c r="A421" s="16"/>
      <c r="B421" s="25"/>
      <c r="C421" s="28"/>
      <c r="D421" s="17"/>
      <c r="E421" s="18"/>
      <c r="F421" s="19"/>
      <c r="G421" s="19"/>
      <c r="H421" s="19"/>
      <c r="I421" s="19"/>
    </row>
    <row r="422" customFormat="false" ht="21.95" hidden="false" customHeight="true" outlineLevel="0" collapsed="false">
      <c r="A422" s="22" t="n">
        <v>22</v>
      </c>
      <c r="B422" s="25"/>
      <c r="C422" s="21"/>
      <c r="D422" s="23" t="s">
        <v>238</v>
      </c>
      <c r="E422" s="18"/>
      <c r="F422" s="19"/>
      <c r="G422" s="19"/>
      <c r="H422" s="19"/>
      <c r="I422" s="24" t="n">
        <f aca="false">SUM(H423:H430)</f>
        <v>666.12</v>
      </c>
    </row>
    <row r="423" customFormat="false" ht="21.95" hidden="false" customHeight="true" outlineLevel="0" collapsed="false">
      <c r="A423" s="16" t="s">
        <v>841</v>
      </c>
      <c r="B423" s="25" t="s">
        <v>21</v>
      </c>
      <c r="C423" s="28" t="s">
        <v>843</v>
      </c>
      <c r="D423" s="17" t="s">
        <v>842</v>
      </c>
      <c r="E423" s="18" t="s">
        <v>213</v>
      </c>
      <c r="F423" s="19" t="n">
        <v>6</v>
      </c>
      <c r="G423" s="19" t="n">
        <v>14.94</v>
      </c>
      <c r="H423" s="19" t="n">
        <f aca="false">F423*G423</f>
        <v>89.64</v>
      </c>
      <c r="I423" s="19"/>
    </row>
    <row r="424" customFormat="false" ht="21.95" hidden="false" customHeight="true" outlineLevel="0" collapsed="false">
      <c r="A424" s="16" t="s">
        <v>844</v>
      </c>
      <c r="B424" s="25" t="s">
        <v>21</v>
      </c>
      <c r="C424" s="28" t="s">
        <v>846</v>
      </c>
      <c r="D424" s="17" t="s">
        <v>845</v>
      </c>
      <c r="E424" s="18" t="s">
        <v>213</v>
      </c>
      <c r="F424" s="19" t="n">
        <v>9</v>
      </c>
      <c r="G424" s="19" t="n">
        <v>20.29</v>
      </c>
      <c r="H424" s="19" t="n">
        <f aca="false">F424*G424</f>
        <v>182.61</v>
      </c>
      <c r="I424" s="19"/>
    </row>
    <row r="425" customFormat="false" ht="21.95" hidden="false" customHeight="true" outlineLevel="0" collapsed="false">
      <c r="A425" s="16" t="s">
        <v>847</v>
      </c>
      <c r="B425" s="25" t="s">
        <v>21</v>
      </c>
      <c r="C425" s="28" t="s">
        <v>849</v>
      </c>
      <c r="D425" s="17" t="s">
        <v>848</v>
      </c>
      <c r="E425" s="18" t="s">
        <v>213</v>
      </c>
      <c r="F425" s="19" t="n">
        <v>6</v>
      </c>
      <c r="G425" s="19" t="n">
        <v>34.38</v>
      </c>
      <c r="H425" s="19" t="n">
        <f aca="false">F425*G425</f>
        <v>206.28</v>
      </c>
      <c r="I425" s="19"/>
    </row>
    <row r="426" customFormat="false" ht="21.95" hidden="false" customHeight="true" outlineLevel="0" collapsed="false">
      <c r="A426" s="16" t="s">
        <v>850</v>
      </c>
      <c r="B426" s="25" t="s">
        <v>21</v>
      </c>
      <c r="C426" s="28" t="s">
        <v>852</v>
      </c>
      <c r="D426" s="17" t="s">
        <v>851</v>
      </c>
      <c r="E426" s="18" t="s">
        <v>213</v>
      </c>
      <c r="F426" s="19" t="n">
        <v>6</v>
      </c>
      <c r="G426" s="19" t="n">
        <v>11.65</v>
      </c>
      <c r="H426" s="19" t="n">
        <f aca="false">F426*G426</f>
        <v>69.9</v>
      </c>
      <c r="I426" s="19"/>
    </row>
    <row r="427" customFormat="false" ht="21.95" hidden="false" customHeight="true" outlineLevel="0" collapsed="false">
      <c r="A427" s="16" t="s">
        <v>853</v>
      </c>
      <c r="B427" s="25" t="s">
        <v>21</v>
      </c>
      <c r="C427" s="28" t="s">
        <v>855</v>
      </c>
      <c r="D427" s="17" t="s">
        <v>854</v>
      </c>
      <c r="E427" s="18" t="s">
        <v>36</v>
      </c>
      <c r="F427" s="19" t="n">
        <v>1</v>
      </c>
      <c r="G427" s="19" t="n">
        <v>54.76</v>
      </c>
      <c r="H427" s="19" t="n">
        <f aca="false">F427*G427</f>
        <v>54.76</v>
      </c>
      <c r="I427" s="19"/>
    </row>
    <row r="428" customFormat="false" ht="21.95" hidden="false" customHeight="true" outlineLevel="0" collapsed="false">
      <c r="A428" s="16" t="s">
        <v>856</v>
      </c>
      <c r="B428" s="16" t="s">
        <v>52</v>
      </c>
      <c r="C428" s="21" t="n">
        <v>89351</v>
      </c>
      <c r="D428" s="17" t="s">
        <v>857</v>
      </c>
      <c r="E428" s="18" t="s">
        <v>36</v>
      </c>
      <c r="F428" s="19" t="n">
        <v>1</v>
      </c>
      <c r="G428" s="19" t="n">
        <v>32.37</v>
      </c>
      <c r="H428" s="19" t="n">
        <f aca="false">F428*G428</f>
        <v>32.37</v>
      </c>
      <c r="I428" s="19"/>
    </row>
    <row r="429" customFormat="false" ht="21.95" hidden="false" customHeight="true" outlineLevel="0" collapsed="false">
      <c r="A429" s="16" t="s">
        <v>858</v>
      </c>
      <c r="B429" s="25" t="s">
        <v>21</v>
      </c>
      <c r="C429" s="28" t="s">
        <v>860</v>
      </c>
      <c r="D429" s="17" t="s">
        <v>859</v>
      </c>
      <c r="E429" s="18" t="s">
        <v>36</v>
      </c>
      <c r="F429" s="19" t="n">
        <v>1</v>
      </c>
      <c r="G429" s="19" t="n">
        <v>11.84</v>
      </c>
      <c r="H429" s="19" t="n">
        <f aca="false">F429*G429</f>
        <v>11.84</v>
      </c>
      <c r="I429" s="19"/>
    </row>
    <row r="430" customFormat="false" ht="21.95" hidden="false" customHeight="true" outlineLevel="0" collapsed="false">
      <c r="A430" s="16" t="s">
        <v>861</v>
      </c>
      <c r="B430" s="25" t="s">
        <v>21</v>
      </c>
      <c r="C430" s="28" t="s">
        <v>863</v>
      </c>
      <c r="D430" s="17" t="s">
        <v>862</v>
      </c>
      <c r="E430" s="18" t="s">
        <v>36</v>
      </c>
      <c r="F430" s="19" t="n">
        <v>1</v>
      </c>
      <c r="G430" s="19" t="n">
        <v>18.72</v>
      </c>
      <c r="H430" s="19" t="n">
        <f aca="false">F430*G430</f>
        <v>18.72</v>
      </c>
      <c r="I430" s="19"/>
    </row>
    <row r="431" customFormat="false" ht="21.95" hidden="false" customHeight="true" outlineLevel="0" collapsed="false">
      <c r="A431" s="16"/>
      <c r="B431" s="25"/>
      <c r="C431" s="28"/>
      <c r="D431" s="17"/>
      <c r="E431" s="18"/>
      <c r="F431" s="19"/>
      <c r="G431" s="19"/>
      <c r="H431" s="19"/>
      <c r="I431" s="19"/>
    </row>
    <row r="432" customFormat="false" ht="21.95" hidden="false" customHeight="true" outlineLevel="0" collapsed="false">
      <c r="A432" s="22" t="n">
        <v>23</v>
      </c>
      <c r="B432" s="25"/>
      <c r="C432" s="28"/>
      <c r="D432" s="23" t="s">
        <v>241</v>
      </c>
      <c r="E432" s="18"/>
      <c r="F432" s="19"/>
      <c r="G432" s="19"/>
      <c r="H432" s="19"/>
      <c r="I432" s="24" t="n">
        <f aca="false">SUM(H433:H441)</f>
        <v>6356.37</v>
      </c>
    </row>
    <row r="433" customFormat="false" ht="21.95" hidden="false" customHeight="true" outlineLevel="0" collapsed="false">
      <c r="A433" s="16" t="s">
        <v>864</v>
      </c>
      <c r="B433" s="16" t="s">
        <v>52</v>
      </c>
      <c r="C433" s="27" t="n">
        <v>101908</v>
      </c>
      <c r="D433" s="17" t="s">
        <v>865</v>
      </c>
      <c r="E433" s="18" t="s">
        <v>36</v>
      </c>
      <c r="F433" s="19" t="n">
        <v>6</v>
      </c>
      <c r="G433" s="19" t="n">
        <v>238.98</v>
      </c>
      <c r="H433" s="19" t="n">
        <f aca="false">F433*G433</f>
        <v>1433.88</v>
      </c>
      <c r="I433" s="19"/>
    </row>
    <row r="434" customFormat="false" ht="21.95" hidden="false" customHeight="true" outlineLevel="0" collapsed="false">
      <c r="A434" s="16" t="s">
        <v>866</v>
      </c>
      <c r="B434" s="16" t="s">
        <v>52</v>
      </c>
      <c r="C434" s="27" t="n">
        <v>101906</v>
      </c>
      <c r="D434" s="17" t="s">
        <v>867</v>
      </c>
      <c r="E434" s="18" t="s">
        <v>36</v>
      </c>
      <c r="F434" s="19" t="n">
        <v>1</v>
      </c>
      <c r="G434" s="19" t="n">
        <v>719.75</v>
      </c>
      <c r="H434" s="19" t="n">
        <f aca="false">F434*G434</f>
        <v>719.75</v>
      </c>
      <c r="I434" s="19"/>
    </row>
    <row r="435" customFormat="false" ht="21.95" hidden="false" customHeight="true" outlineLevel="0" collapsed="false">
      <c r="A435" s="16" t="s">
        <v>868</v>
      </c>
      <c r="B435" s="16" t="s">
        <v>77</v>
      </c>
      <c r="C435" s="27" t="n">
        <v>58618</v>
      </c>
      <c r="D435" s="17" t="s">
        <v>869</v>
      </c>
      <c r="E435" s="18" t="s">
        <v>36</v>
      </c>
      <c r="F435" s="19" t="n">
        <v>7</v>
      </c>
      <c r="G435" s="19" t="n">
        <v>24.13</v>
      </c>
      <c r="H435" s="19" t="n">
        <f aca="false">F435*G435</f>
        <v>168.91</v>
      </c>
      <c r="I435" s="19"/>
    </row>
    <row r="436" customFormat="false" ht="21.95" hidden="false" customHeight="true" outlineLevel="0" collapsed="false">
      <c r="A436" s="16" t="s">
        <v>870</v>
      </c>
      <c r="B436" s="16" t="s">
        <v>52</v>
      </c>
      <c r="C436" s="27" t="n">
        <v>96986</v>
      </c>
      <c r="D436" s="17" t="s">
        <v>871</v>
      </c>
      <c r="E436" s="18" t="s">
        <v>36</v>
      </c>
      <c r="F436" s="19" t="n">
        <v>7</v>
      </c>
      <c r="G436" s="19" t="n">
        <v>116.82</v>
      </c>
      <c r="H436" s="19" t="n">
        <f aca="false">F436*G436</f>
        <v>817.74</v>
      </c>
      <c r="I436" s="19"/>
    </row>
    <row r="437" customFormat="false" ht="21.95" hidden="false" customHeight="true" outlineLevel="0" collapsed="false">
      <c r="A437" s="16" t="s">
        <v>872</v>
      </c>
      <c r="B437" s="16" t="s">
        <v>77</v>
      </c>
      <c r="C437" s="27" t="n">
        <v>58618</v>
      </c>
      <c r="D437" s="17" t="s">
        <v>873</v>
      </c>
      <c r="E437" s="18" t="s">
        <v>36</v>
      </c>
      <c r="F437" s="19" t="n">
        <v>10</v>
      </c>
      <c r="G437" s="19" t="n">
        <v>302.11</v>
      </c>
      <c r="H437" s="19" t="n">
        <f aca="false">F437*G437</f>
        <v>3021.1</v>
      </c>
      <c r="I437" s="19"/>
    </row>
    <row r="438" customFormat="false" ht="32.25" hidden="false" customHeight="true" outlineLevel="0" collapsed="false">
      <c r="A438" s="16" t="s">
        <v>874</v>
      </c>
      <c r="B438" s="16" t="s">
        <v>77</v>
      </c>
      <c r="C438" s="27" t="n">
        <v>55035</v>
      </c>
      <c r="D438" s="17" t="s">
        <v>875</v>
      </c>
      <c r="E438" s="18" t="s">
        <v>36</v>
      </c>
      <c r="F438" s="19" t="n">
        <v>3</v>
      </c>
      <c r="G438" s="19" t="n">
        <v>20.13</v>
      </c>
      <c r="H438" s="19" t="n">
        <f aca="false">F438*G438</f>
        <v>60.39</v>
      </c>
      <c r="I438" s="19"/>
    </row>
    <row r="439" customFormat="false" ht="36" hidden="false" customHeight="true" outlineLevel="0" collapsed="false">
      <c r="A439" s="16" t="s">
        <v>876</v>
      </c>
      <c r="B439" s="16" t="s">
        <v>77</v>
      </c>
      <c r="C439" s="27" t="n">
        <v>55033</v>
      </c>
      <c r="D439" s="17" t="s">
        <v>877</v>
      </c>
      <c r="E439" s="18" t="s">
        <v>36</v>
      </c>
      <c r="F439" s="19" t="n">
        <v>3</v>
      </c>
      <c r="G439" s="19" t="n">
        <v>14.88</v>
      </c>
      <c r="H439" s="19" t="n">
        <f aca="false">F439*G439</f>
        <v>44.64</v>
      </c>
      <c r="I439" s="19"/>
    </row>
    <row r="440" customFormat="false" ht="36" hidden="false" customHeight="true" outlineLevel="0" collapsed="false">
      <c r="A440" s="16" t="s">
        <v>878</v>
      </c>
      <c r="B440" s="16" t="s">
        <v>77</v>
      </c>
      <c r="C440" s="27" t="n">
        <v>55039</v>
      </c>
      <c r="D440" s="17" t="s">
        <v>879</v>
      </c>
      <c r="E440" s="18" t="s">
        <v>36</v>
      </c>
      <c r="F440" s="19" t="n">
        <v>1</v>
      </c>
      <c r="G440" s="19" t="n">
        <v>13.87</v>
      </c>
      <c r="H440" s="19" t="n">
        <f aca="false">F440*G440</f>
        <v>13.87</v>
      </c>
      <c r="I440" s="19"/>
    </row>
    <row r="441" customFormat="false" ht="36" hidden="false" customHeight="true" outlineLevel="0" collapsed="false">
      <c r="A441" s="16" t="s">
        <v>880</v>
      </c>
      <c r="B441" s="16" t="s">
        <v>77</v>
      </c>
      <c r="C441" s="27" t="n">
        <v>55034</v>
      </c>
      <c r="D441" s="17" t="s">
        <v>881</v>
      </c>
      <c r="E441" s="18" t="s">
        <v>36</v>
      </c>
      <c r="F441" s="19" t="n">
        <v>7</v>
      </c>
      <c r="G441" s="19" t="n">
        <v>10.87</v>
      </c>
      <c r="H441" s="19" t="n">
        <f aca="false">F441*G441</f>
        <v>76.09</v>
      </c>
      <c r="I441" s="19"/>
    </row>
    <row r="442" customFormat="false" ht="21.95" hidden="false" customHeight="true" outlineLevel="0" collapsed="false">
      <c r="A442" s="16"/>
      <c r="B442" s="31"/>
      <c r="C442" s="21"/>
      <c r="D442" s="17"/>
      <c r="E442" s="18"/>
      <c r="F442" s="19"/>
      <c r="G442" s="19"/>
      <c r="H442" s="19"/>
      <c r="I442" s="19"/>
    </row>
    <row r="443" customFormat="false" ht="21.95" hidden="false" customHeight="true" outlineLevel="0" collapsed="false">
      <c r="A443" s="22" t="n">
        <v>24</v>
      </c>
      <c r="B443" s="31"/>
      <c r="C443" s="21"/>
      <c r="D443" s="23" t="s">
        <v>242</v>
      </c>
      <c r="E443" s="18"/>
      <c r="F443" s="19"/>
      <c r="G443" s="19"/>
      <c r="H443" s="19"/>
      <c r="I443" s="24" t="n">
        <f aca="false">SUM(H444:H454)</f>
        <v>11329.3471916011</v>
      </c>
    </row>
    <row r="444" customFormat="false" ht="21.95" hidden="false" customHeight="true" outlineLevel="0" collapsed="false">
      <c r="A444" s="16" t="s">
        <v>882</v>
      </c>
      <c r="B444" s="16" t="s">
        <v>884</v>
      </c>
      <c r="C444" s="21"/>
      <c r="D444" s="17" t="s">
        <v>883</v>
      </c>
      <c r="E444" s="18" t="s">
        <v>36</v>
      </c>
      <c r="F444" s="19" t="n">
        <v>1</v>
      </c>
      <c r="G444" s="19" t="n">
        <v>262.46719160105</v>
      </c>
      <c r="H444" s="19" t="n">
        <f aca="false">F444*G444</f>
        <v>262.46719160105</v>
      </c>
      <c r="I444" s="19"/>
    </row>
    <row r="445" customFormat="false" ht="21.95" hidden="false" customHeight="true" outlineLevel="0" collapsed="false">
      <c r="A445" s="16" t="s">
        <v>885</v>
      </c>
      <c r="B445" s="16" t="s">
        <v>887</v>
      </c>
      <c r="C445" s="21"/>
      <c r="D445" s="17" t="s">
        <v>886</v>
      </c>
      <c r="E445" s="18" t="s">
        <v>36</v>
      </c>
      <c r="F445" s="19" t="n">
        <v>1</v>
      </c>
      <c r="G445" s="19" t="n">
        <v>1071.97</v>
      </c>
      <c r="H445" s="19" t="n">
        <f aca="false">F445*G445</f>
        <v>1071.97</v>
      </c>
      <c r="I445" s="19"/>
    </row>
    <row r="446" customFormat="false" ht="21.95" hidden="false" customHeight="true" outlineLevel="0" collapsed="false">
      <c r="A446" s="16" t="s">
        <v>888</v>
      </c>
      <c r="B446" s="16" t="s">
        <v>887</v>
      </c>
      <c r="C446" s="21"/>
      <c r="D446" s="17" t="s">
        <v>889</v>
      </c>
      <c r="E446" s="18" t="s">
        <v>36</v>
      </c>
      <c r="F446" s="19" t="n">
        <v>2</v>
      </c>
      <c r="G446" s="19" t="n">
        <v>621.78</v>
      </c>
      <c r="H446" s="19" t="n">
        <f aca="false">F446*G446</f>
        <v>1243.56</v>
      </c>
      <c r="I446" s="19"/>
    </row>
    <row r="447" customFormat="false" ht="21.95" hidden="false" customHeight="true" outlineLevel="0" collapsed="false">
      <c r="A447" s="16" t="s">
        <v>890</v>
      </c>
      <c r="B447" s="16" t="s">
        <v>887</v>
      </c>
      <c r="C447" s="21"/>
      <c r="D447" s="17" t="s">
        <v>891</v>
      </c>
      <c r="E447" s="18" t="s">
        <v>36</v>
      </c>
      <c r="F447" s="19" t="n">
        <v>6</v>
      </c>
      <c r="G447" s="19" t="n">
        <v>255.56</v>
      </c>
      <c r="H447" s="19" t="n">
        <f aca="false">F447*G447</f>
        <v>1533.36</v>
      </c>
      <c r="I447" s="19"/>
    </row>
    <row r="448" customFormat="false" ht="21.95" hidden="false" customHeight="true" outlineLevel="0" collapsed="false">
      <c r="A448" s="16" t="s">
        <v>892</v>
      </c>
      <c r="B448" s="16" t="s">
        <v>887</v>
      </c>
      <c r="C448" s="21"/>
      <c r="D448" s="17" t="s">
        <v>893</v>
      </c>
      <c r="E448" s="18" t="s">
        <v>36</v>
      </c>
      <c r="F448" s="19" t="n">
        <v>8</v>
      </c>
      <c r="G448" s="19" t="n">
        <v>232.28</v>
      </c>
      <c r="H448" s="19" t="n">
        <f aca="false">F448*G448</f>
        <v>1858.24</v>
      </c>
      <c r="I448" s="19"/>
    </row>
    <row r="449" customFormat="false" ht="21.95" hidden="false" customHeight="true" outlineLevel="0" collapsed="false">
      <c r="A449" s="16" t="s">
        <v>894</v>
      </c>
      <c r="B449" s="16" t="s">
        <v>887</v>
      </c>
      <c r="C449" s="21"/>
      <c r="D449" s="17" t="s">
        <v>895</v>
      </c>
      <c r="E449" s="18" t="s">
        <v>36</v>
      </c>
      <c r="F449" s="19" t="n">
        <v>3</v>
      </c>
      <c r="G449" s="19" t="n">
        <v>474.01</v>
      </c>
      <c r="H449" s="19" t="n">
        <f aca="false">F449*G449</f>
        <v>1422.03</v>
      </c>
      <c r="I449" s="19"/>
    </row>
    <row r="450" customFormat="false" ht="21.95" hidden="false" customHeight="true" outlineLevel="0" collapsed="false">
      <c r="A450" s="16" t="s">
        <v>896</v>
      </c>
      <c r="B450" s="16" t="s">
        <v>887</v>
      </c>
      <c r="C450" s="21"/>
      <c r="D450" s="17" t="s">
        <v>897</v>
      </c>
      <c r="E450" s="18" t="s">
        <v>36</v>
      </c>
      <c r="F450" s="19" t="n">
        <v>1</v>
      </c>
      <c r="G450" s="19" t="n">
        <v>420.09</v>
      </c>
      <c r="H450" s="19" t="n">
        <f aca="false">F450*G450</f>
        <v>420.09</v>
      </c>
      <c r="I450" s="19"/>
    </row>
    <row r="451" customFormat="false" ht="21.95" hidden="false" customHeight="true" outlineLevel="0" collapsed="false">
      <c r="A451" s="16" t="s">
        <v>898</v>
      </c>
      <c r="B451" s="16" t="s">
        <v>887</v>
      </c>
      <c r="C451" s="21"/>
      <c r="D451" s="17" t="s">
        <v>899</v>
      </c>
      <c r="E451" s="18" t="s">
        <v>36</v>
      </c>
      <c r="F451" s="19" t="n">
        <v>1</v>
      </c>
      <c r="G451" s="19" t="n">
        <v>973.28</v>
      </c>
      <c r="H451" s="19" t="n">
        <f aca="false">F451*G451</f>
        <v>973.28</v>
      </c>
      <c r="I451" s="19"/>
    </row>
    <row r="452" customFormat="false" ht="21.95" hidden="false" customHeight="true" outlineLevel="0" collapsed="false">
      <c r="A452" s="16" t="s">
        <v>900</v>
      </c>
      <c r="B452" s="16" t="s">
        <v>887</v>
      </c>
      <c r="C452" s="21"/>
      <c r="D452" s="17" t="s">
        <v>901</v>
      </c>
      <c r="E452" s="18" t="s">
        <v>36</v>
      </c>
      <c r="F452" s="19" t="n">
        <v>2</v>
      </c>
      <c r="G452" s="19" t="n">
        <v>821.71</v>
      </c>
      <c r="H452" s="19" t="n">
        <f aca="false">F452*G452</f>
        <v>1643.42</v>
      </c>
      <c r="I452" s="19"/>
    </row>
    <row r="453" customFormat="false" ht="21.95" hidden="false" customHeight="true" outlineLevel="0" collapsed="false">
      <c r="A453" s="16" t="s">
        <v>902</v>
      </c>
      <c r="B453" s="16" t="s">
        <v>52</v>
      </c>
      <c r="C453" s="27" t="n">
        <v>91857</v>
      </c>
      <c r="D453" s="17" t="s">
        <v>680</v>
      </c>
      <c r="E453" s="18" t="s">
        <v>213</v>
      </c>
      <c r="F453" s="19" t="n">
        <v>35</v>
      </c>
      <c r="G453" s="19" t="n">
        <v>15.93</v>
      </c>
      <c r="H453" s="19" t="n">
        <f aca="false">F453*G453</f>
        <v>557.55</v>
      </c>
      <c r="I453" s="24"/>
    </row>
    <row r="454" customFormat="false" ht="21.95" hidden="false" customHeight="true" outlineLevel="0" collapsed="false">
      <c r="A454" s="16" t="s">
        <v>903</v>
      </c>
      <c r="B454" s="16" t="s">
        <v>905</v>
      </c>
      <c r="C454" s="27"/>
      <c r="D454" s="17" t="s">
        <v>904</v>
      </c>
      <c r="E454" s="18" t="s">
        <v>213</v>
      </c>
      <c r="F454" s="32" t="n">
        <v>100</v>
      </c>
      <c r="G454" s="32" t="n">
        <f aca="false">CPUs!$H$10</f>
        <v>3.4338</v>
      </c>
      <c r="H454" s="19" t="n">
        <f aca="false">F454*G454</f>
        <v>343.38</v>
      </c>
      <c r="I454" s="33"/>
    </row>
    <row r="455" customFormat="false" ht="21.95" hidden="false" customHeight="true" outlineLevel="0" collapsed="false">
      <c r="A455" s="16"/>
      <c r="B455" s="16"/>
      <c r="C455" s="27"/>
      <c r="D455" s="17"/>
      <c r="E455" s="18"/>
      <c r="F455" s="32"/>
      <c r="G455" s="32"/>
      <c r="H455" s="19"/>
      <c r="I455" s="33"/>
    </row>
    <row r="456" customFormat="false" ht="21.95" hidden="false" customHeight="true" outlineLevel="0" collapsed="false">
      <c r="A456" s="22" t="n">
        <v>25</v>
      </c>
      <c r="B456" s="16"/>
      <c r="C456" s="27"/>
      <c r="D456" s="23" t="s">
        <v>246</v>
      </c>
      <c r="E456" s="18"/>
      <c r="F456" s="32"/>
      <c r="G456" s="32"/>
      <c r="H456" s="19"/>
      <c r="I456" s="33" t="n">
        <f aca="false">SUM(H457:H459)</f>
        <v>37287.6064</v>
      </c>
    </row>
    <row r="457" customFormat="false" ht="21.95" hidden="false" customHeight="true" outlineLevel="0" collapsed="false">
      <c r="A457" s="16" t="s">
        <v>906</v>
      </c>
      <c r="B457" s="25" t="s">
        <v>21</v>
      </c>
      <c r="C457" s="28" t="s">
        <v>908</v>
      </c>
      <c r="D457" s="17" t="s">
        <v>907</v>
      </c>
      <c r="E457" s="18" t="s">
        <v>42</v>
      </c>
      <c r="F457" s="32" t="n">
        <v>780</v>
      </c>
      <c r="G457" s="32" t="n">
        <v>27.5</v>
      </c>
      <c r="H457" s="19" t="n">
        <f aca="false">F457*G457</f>
        <v>21450</v>
      </c>
      <c r="I457" s="33"/>
    </row>
    <row r="458" customFormat="false" ht="21.95" hidden="false" customHeight="true" outlineLevel="0" collapsed="false">
      <c r="A458" s="16" t="s">
        <v>909</v>
      </c>
      <c r="B458" s="25" t="s">
        <v>21</v>
      </c>
      <c r="C458" s="27" t="s">
        <v>911</v>
      </c>
      <c r="D458" s="17" t="s">
        <v>910</v>
      </c>
      <c r="E458" s="18" t="s">
        <v>42</v>
      </c>
      <c r="F458" s="32" t="n">
        <v>780</v>
      </c>
      <c r="G458" s="32" t="n">
        <v>10.8</v>
      </c>
      <c r="H458" s="19" t="n">
        <f aca="false">F458*G458</f>
        <v>8424</v>
      </c>
      <c r="I458" s="33"/>
    </row>
    <row r="459" customFormat="false" ht="21.95" hidden="false" customHeight="true" outlineLevel="0" collapsed="false">
      <c r="A459" s="16" t="s">
        <v>912</v>
      </c>
      <c r="B459" s="25" t="s">
        <v>21</v>
      </c>
      <c r="C459" s="27" t="s">
        <v>914</v>
      </c>
      <c r="D459" s="17" t="s">
        <v>913</v>
      </c>
      <c r="E459" s="18" t="s">
        <v>42</v>
      </c>
      <c r="F459" s="32" t="n">
        <v>148.48</v>
      </c>
      <c r="G459" s="32" t="n">
        <v>49.93</v>
      </c>
      <c r="H459" s="19" t="n">
        <f aca="false">F459*G459</f>
        <v>7413.6064</v>
      </c>
      <c r="I459" s="33"/>
    </row>
    <row r="460" customFormat="false" ht="21.95" hidden="false" customHeight="true" outlineLevel="0" collapsed="false">
      <c r="A460" s="16"/>
      <c r="B460" s="16"/>
      <c r="C460" s="27"/>
      <c r="D460" s="17"/>
      <c r="E460" s="18"/>
      <c r="F460" s="32"/>
      <c r="G460" s="32"/>
      <c r="H460" s="19"/>
      <c r="I460" s="33"/>
    </row>
    <row r="461" customFormat="false" ht="21.95" hidden="false" customHeight="true" outlineLevel="0" collapsed="false">
      <c r="A461" s="22" t="n">
        <v>26</v>
      </c>
      <c r="B461" s="16"/>
      <c r="C461" s="27"/>
      <c r="D461" s="23" t="s">
        <v>249</v>
      </c>
      <c r="E461" s="18"/>
      <c r="F461" s="32"/>
      <c r="G461" s="32"/>
      <c r="H461" s="19"/>
      <c r="I461" s="33" t="n">
        <f aca="false">SUM(H462:H463)</f>
        <v>8744.515</v>
      </c>
    </row>
    <row r="462" customFormat="false" ht="31.5" hidden="false" customHeight="true" outlineLevel="0" collapsed="false">
      <c r="A462" s="16" t="s">
        <v>915</v>
      </c>
      <c r="B462" s="16" t="s">
        <v>52</v>
      </c>
      <c r="C462" s="27" t="s">
        <v>917</v>
      </c>
      <c r="D462" s="17" t="s">
        <v>916</v>
      </c>
      <c r="E462" s="18" t="s">
        <v>42</v>
      </c>
      <c r="F462" s="32" t="n">
        <v>314.1</v>
      </c>
      <c r="G462" s="32" t="n">
        <v>3.25</v>
      </c>
      <c r="H462" s="19" t="n">
        <f aca="false">F462*G462</f>
        <v>1020.825</v>
      </c>
      <c r="I462" s="33"/>
    </row>
    <row r="463" customFormat="false" ht="21.95" hidden="false" customHeight="true" outlineLevel="0" collapsed="false">
      <c r="A463" s="16" t="s">
        <v>918</v>
      </c>
      <c r="B463" s="25" t="s">
        <v>360</v>
      </c>
      <c r="C463" s="27" t="s">
        <v>920</v>
      </c>
      <c r="D463" s="17" t="s">
        <v>919</v>
      </c>
      <c r="E463" s="18" t="s">
        <v>42</v>
      </c>
      <c r="F463" s="32" t="n">
        <v>247</v>
      </c>
      <c r="G463" s="32" t="n">
        <v>31.27</v>
      </c>
      <c r="H463" s="19" t="n">
        <f aca="false">F463*G463</f>
        <v>7723.69</v>
      </c>
      <c r="I463" s="33"/>
    </row>
    <row r="464" customFormat="false" ht="21.95" hidden="false" customHeight="true" outlineLevel="0" collapsed="false">
      <c r="A464" s="16"/>
      <c r="B464" s="31"/>
      <c r="C464" s="21"/>
      <c r="D464" s="23"/>
      <c r="E464" s="18"/>
      <c r="F464" s="32"/>
      <c r="G464" s="32"/>
      <c r="H464" s="32"/>
      <c r="I464" s="32"/>
    </row>
    <row r="465" customFormat="false" ht="21.95" hidden="false" customHeight="true" outlineLevel="0" collapsed="false">
      <c r="A465" s="16"/>
      <c r="B465" s="37"/>
      <c r="C465" s="21"/>
      <c r="D465" s="23"/>
      <c r="E465" s="34"/>
      <c r="F465" s="35" t="s">
        <v>921</v>
      </c>
      <c r="G465" s="35"/>
      <c r="H465" s="35"/>
      <c r="I465" s="36" t="n">
        <f aca="false">I10+I24+I35+I38+I50+I57+I74+I86+I99+I112+I133+I141+I157+I163+I167+I184+I189+I204+I212+I312+I338+I422+I432+I443+I456+I461</f>
        <v>2986855.42014929</v>
      </c>
    </row>
    <row r="466" customFormat="false" ht="21.95" hidden="false" customHeight="true" outlineLevel="0" collapsed="false">
      <c r="A466" s="16"/>
      <c r="B466" s="31"/>
      <c r="C466" s="21"/>
      <c r="D466" s="23"/>
      <c r="E466" s="18"/>
      <c r="F466" s="35" t="s">
        <v>922</v>
      </c>
      <c r="G466" s="35"/>
      <c r="H466" s="35"/>
      <c r="I466" s="36" t="n">
        <f aca="false">I465*24.97%</f>
        <v>745817.798411278</v>
      </c>
    </row>
    <row r="467" customFormat="false" ht="21.95" hidden="false" customHeight="true" outlineLevel="0" collapsed="false">
      <c r="A467" s="16"/>
      <c r="B467" s="31"/>
      <c r="C467" s="21"/>
      <c r="D467" s="23"/>
      <c r="E467" s="18"/>
      <c r="F467" s="35" t="s">
        <v>923</v>
      </c>
      <c r="G467" s="35"/>
      <c r="H467" s="35"/>
      <c r="I467" s="36" t="n">
        <f aca="false">SUM(I465:I466)</f>
        <v>3732673.21856057</v>
      </c>
    </row>
    <row r="468" customFormat="false" ht="21" hidden="false" customHeight="true" outlineLevel="0" collapsed="false">
      <c r="A468" s="39"/>
      <c r="B468" s="43"/>
      <c r="C468" s="44"/>
      <c r="D468" s="40"/>
      <c r="E468" s="41"/>
      <c r="F468" s="42"/>
      <c r="G468" s="42"/>
      <c r="H468" s="42"/>
      <c r="I468" s="42"/>
    </row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">
    <mergeCell ref="A2:D2"/>
    <mergeCell ref="A7:I7"/>
    <mergeCell ref="F465:H465"/>
    <mergeCell ref="F466:H466"/>
    <mergeCell ref="F467:H467"/>
  </mergeCells>
  <dataValidations count="1">
    <dataValidation allowBlank="true" operator="between" showDropDown="false" showErrorMessage="true" showInputMessage="true" sqref="E214:E222 E224:E310 E457:E459 E462:E463" type="list">
      <formula1>#ref!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A1:D70"/>
  <sheetViews>
    <sheetView showFormulas="false" showGridLines="true" showRowColHeaders="true" showZeros="true" rightToLeft="false" tabSelected="false" showOutlineSymbols="true" defaultGridColor="true" view="normal" topLeftCell="A37" colorId="64" zoomScale="75" zoomScaleNormal="75" zoomScalePageLayoutView="100" workbookViewId="0">
      <selection pane="topLeft" activeCell="B64" activeCellId="0" sqref="B64"/>
    </sheetView>
  </sheetViews>
  <sheetFormatPr defaultRowHeight="15" zeroHeight="false" outlineLevelRow="0" outlineLevelCol="0"/>
  <cols>
    <col collapsed="false" customWidth="true" hidden="false" outlineLevel="0" max="1" min="1" style="0" width="9.29"/>
    <col collapsed="false" customWidth="true" hidden="false" outlineLevel="0" max="2" min="2" style="0" width="72.86"/>
    <col collapsed="false" customWidth="true" hidden="false" outlineLevel="0" max="3" min="3" style="0" width="22.43"/>
    <col collapsed="false" customWidth="true" hidden="false" outlineLevel="0" max="4" min="4" style="0" width="16.21"/>
    <col collapsed="false" customWidth="true" hidden="false" outlineLevel="0" max="1025" min="5" style="0" width="8.67"/>
  </cols>
  <sheetData>
    <row r="1" customFormat="false" ht="21" hidden="false" customHeight="true" outlineLevel="0" collapsed="false">
      <c r="A1" s="2" t="s">
        <v>0</v>
      </c>
      <c r="B1" s="2"/>
      <c r="C1" s="3"/>
      <c r="D1" s="3"/>
    </row>
    <row r="2" customFormat="false" ht="21" hidden="false" customHeight="true" outlineLevel="0" collapsed="false">
      <c r="A2" s="4" t="s">
        <v>1</v>
      </c>
      <c r="B2" s="5"/>
      <c r="C2" s="3"/>
      <c r="D2" s="3"/>
    </row>
    <row r="3" customFormat="false" ht="21" hidden="false" customHeight="true" outlineLevel="0" collapsed="false">
      <c r="A3" s="8" t="s">
        <v>2</v>
      </c>
      <c r="B3" s="5"/>
      <c r="C3" s="3"/>
      <c r="D3" s="3"/>
    </row>
    <row r="4" customFormat="false" ht="21" hidden="false" customHeight="true" outlineLevel="0" collapsed="false">
      <c r="A4" s="4" t="s">
        <v>3</v>
      </c>
      <c r="B4" s="5"/>
      <c r="C4" s="3"/>
      <c r="D4" s="3"/>
    </row>
    <row r="5" customFormat="false" ht="21" hidden="false" customHeight="true" outlineLevel="0" collapsed="false">
      <c r="A5" s="3"/>
      <c r="B5" s="9"/>
      <c r="C5" s="3"/>
      <c r="D5" s="3"/>
    </row>
    <row r="6" customFormat="false" ht="21" hidden="false" customHeight="true" outlineLevel="0" collapsed="false">
      <c r="A6" s="10" t="s">
        <v>928</v>
      </c>
      <c r="B6" s="10"/>
      <c r="C6" s="10"/>
      <c r="D6" s="10"/>
    </row>
    <row r="7" customFormat="false" ht="21" hidden="false" customHeight="true" outlineLevel="0" collapsed="false">
      <c r="A7" s="3"/>
      <c r="B7" s="3"/>
      <c r="C7" s="3"/>
      <c r="D7" s="3"/>
    </row>
    <row r="8" customFormat="false" ht="30.75" hidden="false" customHeight="true" outlineLevel="0" collapsed="false">
      <c r="A8" s="47" t="s">
        <v>6</v>
      </c>
      <c r="B8" s="47" t="s">
        <v>7</v>
      </c>
      <c r="C8" s="47" t="s">
        <v>929</v>
      </c>
      <c r="D8" s="47" t="s">
        <v>930</v>
      </c>
    </row>
    <row r="9" customFormat="false" ht="21.95" hidden="false" customHeight="true" outlineLevel="0" collapsed="false">
      <c r="A9" s="16"/>
      <c r="B9" s="17"/>
      <c r="C9" s="19"/>
      <c r="D9" s="20"/>
    </row>
    <row r="10" customFormat="false" ht="21.95" hidden="false" customHeight="true" outlineLevel="0" collapsed="false">
      <c r="A10" s="22" t="n">
        <v>1</v>
      </c>
      <c r="B10" s="23" t="s">
        <v>931</v>
      </c>
      <c r="C10" s="24" t="n">
        <f aca="false">analítica!$G$10</f>
        <v>107333.465</v>
      </c>
      <c r="D10" s="48" t="n">
        <f aca="false">C10/$C$62*100</f>
        <v>3.59352730218978</v>
      </c>
    </row>
    <row r="11" customFormat="false" ht="21.95" hidden="false" customHeight="true" outlineLevel="0" collapsed="false">
      <c r="A11" s="16"/>
      <c r="B11" s="17"/>
      <c r="C11" s="19"/>
      <c r="D11" s="48"/>
    </row>
    <row r="12" customFormat="false" ht="21.95" hidden="false" customHeight="true" outlineLevel="0" collapsed="false">
      <c r="A12" s="22" t="n">
        <v>2</v>
      </c>
      <c r="B12" s="23" t="s">
        <v>15</v>
      </c>
      <c r="C12" s="24" t="n">
        <f aca="false">analítica!$G$24</f>
        <v>377981.2</v>
      </c>
      <c r="D12" s="48" t="n">
        <f aca="false">C12/$C$62*100</f>
        <v>12.6548207673577</v>
      </c>
    </row>
    <row r="13" customFormat="false" ht="21.95" hidden="false" customHeight="true" outlineLevel="0" collapsed="false">
      <c r="A13" s="16"/>
      <c r="B13" s="17"/>
      <c r="C13" s="19"/>
      <c r="D13" s="48"/>
    </row>
    <row r="14" customFormat="false" ht="21.95" hidden="false" customHeight="true" outlineLevel="0" collapsed="false">
      <c r="A14" s="22" t="n">
        <v>3</v>
      </c>
      <c r="B14" s="23" t="s">
        <v>16</v>
      </c>
      <c r="C14" s="24" t="n">
        <f aca="false">analítica!$G$35</f>
        <v>412.5</v>
      </c>
      <c r="D14" s="48" t="n">
        <f aca="false">C14/$C$62*100</f>
        <v>0.0138105111220744</v>
      </c>
    </row>
    <row r="15" customFormat="false" ht="21.95" hidden="false" customHeight="true" outlineLevel="0" collapsed="false">
      <c r="A15" s="22"/>
      <c r="B15" s="23"/>
      <c r="C15" s="24"/>
      <c r="D15" s="48"/>
    </row>
    <row r="16" customFormat="false" ht="21.95" hidden="false" customHeight="true" outlineLevel="0" collapsed="false">
      <c r="A16" s="22" t="n">
        <v>4</v>
      </c>
      <c r="B16" s="23" t="s">
        <v>17</v>
      </c>
      <c r="C16" s="24" t="n">
        <f aca="false">analítica!$G$38</f>
        <v>658099.04</v>
      </c>
      <c r="D16" s="48" t="n">
        <f aca="false">C16/$C$62*100</f>
        <v>22.0331736032642</v>
      </c>
    </row>
    <row r="17" customFormat="false" ht="21.95" hidden="false" customHeight="true" outlineLevel="0" collapsed="false">
      <c r="A17" s="22"/>
      <c r="B17" s="23"/>
      <c r="C17" s="24"/>
      <c r="D17" s="48"/>
    </row>
    <row r="18" customFormat="false" ht="21.95" hidden="false" customHeight="true" outlineLevel="0" collapsed="false">
      <c r="A18" s="22" t="n">
        <v>5</v>
      </c>
      <c r="B18" s="23" t="s">
        <v>23</v>
      </c>
      <c r="C18" s="24" t="n">
        <v>336821.61</v>
      </c>
      <c r="D18" s="48" t="n">
        <f aca="false">C18/$C$62*100</f>
        <v>11.2767965843879</v>
      </c>
    </row>
    <row r="19" customFormat="false" ht="21.95" hidden="false" customHeight="true" outlineLevel="0" collapsed="false">
      <c r="A19" s="22"/>
      <c r="B19" s="23"/>
      <c r="C19" s="24"/>
      <c r="D19" s="48"/>
    </row>
    <row r="20" customFormat="false" ht="21.95" hidden="false" customHeight="true" outlineLevel="0" collapsed="false">
      <c r="A20" s="22" t="n">
        <v>6</v>
      </c>
      <c r="B20" s="23" t="s">
        <v>27</v>
      </c>
      <c r="C20" s="24" t="n">
        <f aca="false">analítica!$G$57</f>
        <v>239951.0642</v>
      </c>
      <c r="D20" s="48" t="n">
        <f aca="false">C20/$C$62*100</f>
        <v>8.03356809912168</v>
      </c>
    </row>
    <row r="21" customFormat="false" ht="21.95" hidden="false" customHeight="true" outlineLevel="0" collapsed="false">
      <c r="A21" s="22"/>
      <c r="B21" s="23"/>
      <c r="C21" s="24"/>
      <c r="D21" s="48"/>
    </row>
    <row r="22" customFormat="false" ht="21.95" hidden="false" customHeight="true" outlineLevel="0" collapsed="false">
      <c r="A22" s="22" t="n">
        <v>7</v>
      </c>
      <c r="B22" s="23" t="s">
        <v>44</v>
      </c>
      <c r="C22" s="24" t="n">
        <f aca="false">analítica!$G$74</f>
        <v>9563.17</v>
      </c>
      <c r="D22" s="48" t="n">
        <f aca="false">C22/$C$62*100</f>
        <v>0.320175189447972</v>
      </c>
    </row>
    <row r="23" customFormat="false" ht="21.95" hidden="false" customHeight="true" outlineLevel="0" collapsed="false">
      <c r="A23" s="22"/>
      <c r="B23" s="23"/>
      <c r="C23" s="24"/>
      <c r="D23" s="48"/>
    </row>
    <row r="24" customFormat="false" ht="21.95" hidden="false" customHeight="true" outlineLevel="0" collapsed="false">
      <c r="A24" s="22" t="n">
        <v>8</v>
      </c>
      <c r="B24" s="23" t="s">
        <v>69</v>
      </c>
      <c r="C24" s="24" t="n">
        <f aca="false">analítica!$G$86</f>
        <v>141705.31</v>
      </c>
      <c r="D24" s="48" t="n">
        <f aca="false">C24/$C$62*100</f>
        <v>4.74429759954425</v>
      </c>
    </row>
    <row r="25" customFormat="false" ht="21.95" hidden="false" customHeight="true" outlineLevel="0" collapsed="false">
      <c r="A25" s="22"/>
      <c r="B25" s="23"/>
      <c r="C25" s="24"/>
      <c r="D25" s="48"/>
    </row>
    <row r="26" customFormat="false" ht="21.95" hidden="false" customHeight="true" outlineLevel="0" collapsed="false">
      <c r="A26" s="22" t="n">
        <v>9</v>
      </c>
      <c r="B26" s="23" t="s">
        <v>82</v>
      </c>
      <c r="C26" s="24" t="n">
        <f aca="false">analítica!$G$99</f>
        <v>22641.1186</v>
      </c>
      <c r="D26" s="48" t="n">
        <f aca="false">C26/$C$62*100</f>
        <v>0.758025261191529</v>
      </c>
    </row>
    <row r="27" customFormat="false" ht="21.95" hidden="false" customHeight="true" outlineLevel="0" collapsed="false">
      <c r="A27" s="22"/>
      <c r="B27" s="23"/>
      <c r="C27" s="24"/>
      <c r="D27" s="48"/>
    </row>
    <row r="28" customFormat="false" ht="21.95" hidden="false" customHeight="true" outlineLevel="0" collapsed="false">
      <c r="A28" s="22" t="n">
        <v>10</v>
      </c>
      <c r="B28" s="23" t="s">
        <v>96</v>
      </c>
      <c r="C28" s="24" t="n">
        <f aca="false">analítica!$G$112</f>
        <v>97859.3382</v>
      </c>
      <c r="D28" s="48" t="n">
        <f aca="false">C28/$C$62*100</f>
        <v>3.27633328147864</v>
      </c>
    </row>
    <row r="29" customFormat="false" ht="21.95" hidden="false" customHeight="true" outlineLevel="0" collapsed="false">
      <c r="A29" s="22"/>
      <c r="B29" s="23"/>
      <c r="C29" s="24"/>
      <c r="D29" s="48"/>
    </row>
    <row r="30" customFormat="false" ht="21.95" hidden="false" customHeight="true" outlineLevel="0" collapsed="false">
      <c r="A30" s="22" t="n">
        <v>11</v>
      </c>
      <c r="B30" s="23" t="s">
        <v>119</v>
      </c>
      <c r="C30" s="24" t="n">
        <f aca="false">analítica!$G$133</f>
        <v>35292.35</v>
      </c>
      <c r="D30" s="48" t="n">
        <f aca="false">C30/$C$62*100</f>
        <v>1.18158882957368</v>
      </c>
    </row>
    <row r="31" customFormat="false" ht="21.95" hidden="false" customHeight="true" outlineLevel="0" collapsed="false">
      <c r="A31" s="22"/>
      <c r="B31" s="23"/>
      <c r="C31" s="24"/>
      <c r="D31" s="48"/>
    </row>
    <row r="32" customFormat="false" ht="21.95" hidden="false" customHeight="true" outlineLevel="0" collapsed="false">
      <c r="A32" s="22" t="n">
        <v>12</v>
      </c>
      <c r="B32" s="23" t="s">
        <v>127</v>
      </c>
      <c r="C32" s="24" t="n">
        <f aca="false">analítica!$G$141</f>
        <v>91000.312</v>
      </c>
      <c r="D32" s="48" t="n">
        <f aca="false">C32/$C$62*100</f>
        <v>3.04669289936543</v>
      </c>
    </row>
    <row r="33" customFormat="false" ht="21.95" hidden="false" customHeight="true" outlineLevel="0" collapsed="false">
      <c r="A33" s="22"/>
      <c r="B33" s="23"/>
      <c r="C33" s="24"/>
      <c r="D33" s="48"/>
    </row>
    <row r="34" customFormat="false" ht="21.95" hidden="false" customHeight="true" outlineLevel="0" collapsed="false">
      <c r="A34" s="22" t="n">
        <v>13</v>
      </c>
      <c r="B34" s="23" t="s">
        <v>134</v>
      </c>
      <c r="C34" s="24" t="n">
        <f aca="false">analítica!$G$157</f>
        <v>70256.28</v>
      </c>
      <c r="D34" s="48" t="n">
        <f aca="false">C34/$C$62*100</f>
        <v>2.3521821486923</v>
      </c>
    </row>
    <row r="35" customFormat="false" ht="21.95" hidden="false" customHeight="true" outlineLevel="0" collapsed="false">
      <c r="A35" s="16"/>
      <c r="B35" s="17"/>
      <c r="C35" s="19"/>
      <c r="D35" s="48"/>
    </row>
    <row r="36" customFormat="false" ht="21.95" hidden="false" customHeight="true" outlineLevel="0" collapsed="false">
      <c r="A36" s="22" t="n">
        <v>14</v>
      </c>
      <c r="B36" s="23" t="s">
        <v>137</v>
      </c>
      <c r="C36" s="24" t="n">
        <f aca="false">analítica!$G$163</f>
        <v>264.96</v>
      </c>
      <c r="D36" s="48" t="n">
        <f aca="false">C36/$C$62*100</f>
        <v>0.00887086794401173</v>
      </c>
    </row>
    <row r="37" customFormat="false" ht="21.95" hidden="false" customHeight="true" outlineLevel="0" collapsed="false">
      <c r="A37" s="16"/>
      <c r="B37" s="17"/>
      <c r="C37" s="19"/>
      <c r="D37" s="48"/>
    </row>
    <row r="38" customFormat="false" ht="21.95" hidden="false" customHeight="true" outlineLevel="0" collapsed="false">
      <c r="A38" s="22" t="n">
        <v>15</v>
      </c>
      <c r="B38" s="23" t="s">
        <v>141</v>
      </c>
      <c r="C38" s="24" t="n">
        <f aca="false">analítica!$G$167</f>
        <v>66159.708</v>
      </c>
      <c r="D38" s="48" t="n">
        <f aca="false">C38/$C$62*100</f>
        <v>2.21502880767805</v>
      </c>
    </row>
    <row r="39" customFormat="false" ht="21.95" hidden="false" customHeight="true" outlineLevel="0" collapsed="false">
      <c r="A39" s="16"/>
      <c r="B39" s="17"/>
      <c r="C39" s="19"/>
      <c r="D39" s="48"/>
    </row>
    <row r="40" customFormat="false" ht="21.95" hidden="false" customHeight="true" outlineLevel="0" collapsed="false">
      <c r="A40" s="22" t="n">
        <v>16</v>
      </c>
      <c r="B40" s="23" t="s">
        <v>162</v>
      </c>
      <c r="C40" s="24" t="n">
        <f aca="false">analítica!$G$184</f>
        <v>58551.38</v>
      </c>
      <c r="D40" s="48" t="n">
        <f aca="false">C40/$C$62*100</f>
        <v>1.96030178109771</v>
      </c>
    </row>
    <row r="41" customFormat="false" ht="21.95" hidden="false" customHeight="true" outlineLevel="0" collapsed="false">
      <c r="A41" s="16"/>
      <c r="B41" s="17"/>
      <c r="C41" s="19"/>
      <c r="D41" s="48"/>
    </row>
    <row r="42" customFormat="false" ht="21.95" hidden="false" customHeight="true" outlineLevel="0" collapsed="false">
      <c r="A42" s="22" t="n">
        <v>17</v>
      </c>
      <c r="B42" s="23" t="s">
        <v>165</v>
      </c>
      <c r="C42" s="24" t="n">
        <f aca="false">analítica!$G$189</f>
        <v>155645.1212</v>
      </c>
      <c r="D42" s="48" t="n">
        <f aca="false">C42/$C$62*100</f>
        <v>5.21100285437387</v>
      </c>
    </row>
    <row r="43" customFormat="false" ht="21.95" hidden="false" customHeight="true" outlineLevel="0" collapsed="false">
      <c r="A43" s="16"/>
      <c r="B43" s="17"/>
      <c r="C43" s="19"/>
      <c r="D43" s="48"/>
    </row>
    <row r="44" customFormat="false" ht="21.95" hidden="false" customHeight="true" outlineLevel="0" collapsed="false">
      <c r="A44" s="22" t="n">
        <v>18</v>
      </c>
      <c r="B44" s="23" t="s">
        <v>175</v>
      </c>
      <c r="C44" s="24" t="n">
        <f aca="false">analítica!$G$204</f>
        <v>44694.738</v>
      </c>
      <c r="D44" s="48" t="n">
        <f aca="false">C44/$C$62*100</f>
        <v>1.49638103332655</v>
      </c>
    </row>
    <row r="45" customFormat="false" ht="21.95" hidden="false" customHeight="true" outlineLevel="0" collapsed="false">
      <c r="A45" s="16"/>
      <c r="B45" s="17"/>
      <c r="C45" s="19"/>
      <c r="D45" s="48"/>
    </row>
    <row r="46" customFormat="false" ht="21.95" hidden="false" customHeight="true" outlineLevel="0" collapsed="false">
      <c r="A46" s="22" t="n">
        <v>19</v>
      </c>
      <c r="B46" s="23" t="s">
        <v>186</v>
      </c>
      <c r="C46" s="24" t="n">
        <f aca="false">analítica!$G$212</f>
        <v>150060.490457689</v>
      </c>
      <c r="D46" s="48" t="n">
        <f aca="false">C46/$C$62*100</f>
        <v>5.02402926654511</v>
      </c>
    </row>
    <row r="47" customFormat="false" ht="21.95" hidden="false" customHeight="true" outlineLevel="0" collapsed="false">
      <c r="A47" s="16"/>
      <c r="B47" s="17"/>
      <c r="C47" s="19"/>
      <c r="D47" s="48"/>
    </row>
    <row r="48" customFormat="false" ht="21.95" hidden="false" customHeight="true" outlineLevel="0" collapsed="false">
      <c r="A48" s="22" t="n">
        <v>20</v>
      </c>
      <c r="B48" s="23" t="s">
        <v>229</v>
      </c>
      <c r="C48" s="24" t="n">
        <f aca="false">analítica!$G$312</f>
        <v>115257.9999</v>
      </c>
      <c r="D48" s="48" t="n">
        <f aca="false">C48/$C$62*100</f>
        <v>3.85884094430788</v>
      </c>
    </row>
    <row r="49" customFormat="false" ht="21.95" hidden="false" customHeight="true" outlineLevel="0" collapsed="false">
      <c r="A49" s="16"/>
      <c r="B49" s="17"/>
      <c r="C49" s="19"/>
      <c r="D49" s="48"/>
    </row>
    <row r="50" customFormat="false" ht="21.95" hidden="false" customHeight="true" outlineLevel="0" collapsed="false">
      <c r="A50" s="22" t="n">
        <v>21</v>
      </c>
      <c r="B50" s="23" t="s">
        <v>234</v>
      </c>
      <c r="C50" s="24" t="n">
        <f aca="false">analítica!$G$338</f>
        <v>142920.306</v>
      </c>
      <c r="D50" s="48" t="n">
        <f aca="false">C50/$C$62*100</f>
        <v>4.7849756983837</v>
      </c>
    </row>
    <row r="51" customFormat="false" ht="21.95" hidden="false" customHeight="true" outlineLevel="0" collapsed="false">
      <c r="A51" s="16"/>
      <c r="B51" s="17"/>
      <c r="C51" s="19"/>
      <c r="D51" s="48"/>
    </row>
    <row r="52" customFormat="false" ht="21.95" hidden="false" customHeight="true" outlineLevel="0" collapsed="false">
      <c r="A52" s="22" t="n">
        <v>22</v>
      </c>
      <c r="B52" s="23" t="s">
        <v>238</v>
      </c>
      <c r="C52" s="24" t="n">
        <f aca="false">analítica!$G$422</f>
        <v>666.12</v>
      </c>
      <c r="D52" s="48" t="n">
        <f aca="false">C52/$C$62*100</f>
        <v>0.0223017155603302</v>
      </c>
    </row>
    <row r="53" customFormat="false" ht="21.95" hidden="false" customHeight="true" outlineLevel="0" collapsed="false">
      <c r="A53" s="16"/>
      <c r="B53" s="17"/>
      <c r="C53" s="19"/>
      <c r="D53" s="48"/>
    </row>
    <row r="54" customFormat="false" ht="21.95" hidden="false" customHeight="true" outlineLevel="0" collapsed="false">
      <c r="A54" s="22" t="n">
        <v>23</v>
      </c>
      <c r="B54" s="23" t="s">
        <v>241</v>
      </c>
      <c r="C54" s="24" t="n">
        <f aca="false">analítica!$G$432</f>
        <v>6356.37</v>
      </c>
      <c r="D54" s="48" t="n">
        <f aca="false">C54/$C$62*100</f>
        <v>0.212811438984291</v>
      </c>
    </row>
    <row r="55" customFormat="false" ht="21.95" hidden="false" customHeight="true" outlineLevel="0" collapsed="false">
      <c r="A55" s="16"/>
      <c r="B55" s="17"/>
      <c r="C55" s="19"/>
      <c r="D55" s="48"/>
    </row>
    <row r="56" customFormat="false" ht="21.95" hidden="false" customHeight="true" outlineLevel="0" collapsed="false">
      <c r="A56" s="22" t="n">
        <v>24</v>
      </c>
      <c r="B56" s="23" t="s">
        <v>242</v>
      </c>
      <c r="C56" s="24" t="n">
        <f aca="false">analítica!$G$443</f>
        <v>11329.3471916011</v>
      </c>
      <c r="D56" s="48" t="n">
        <f aca="false">C56/$C$62*100</f>
        <v>0.379306849443512</v>
      </c>
    </row>
    <row r="57" customFormat="false" ht="21.95" hidden="false" customHeight="true" outlineLevel="0" collapsed="false">
      <c r="A57" s="22"/>
      <c r="B57" s="23"/>
      <c r="C57" s="24"/>
      <c r="D57" s="48"/>
    </row>
    <row r="58" customFormat="false" ht="21.95" hidden="false" customHeight="true" outlineLevel="0" collapsed="false">
      <c r="A58" s="22" t="n">
        <v>25</v>
      </c>
      <c r="B58" s="23" t="s">
        <v>932</v>
      </c>
      <c r="C58" s="24" t="n">
        <f aca="false">analítica!$G$456</f>
        <v>37287.6064</v>
      </c>
      <c r="D58" s="48" t="n">
        <f aca="false">C58/$C$62*100</f>
        <v>1.24839006764299</v>
      </c>
    </row>
    <row r="59" customFormat="false" ht="21.95" hidden="false" customHeight="true" outlineLevel="0" collapsed="false">
      <c r="A59" s="16"/>
      <c r="B59" s="17"/>
      <c r="C59" s="19"/>
      <c r="D59" s="48"/>
    </row>
    <row r="60" customFormat="false" ht="21.95" hidden="false" customHeight="true" outlineLevel="0" collapsed="false">
      <c r="A60" s="22" t="n">
        <v>26</v>
      </c>
      <c r="B60" s="23" t="s">
        <v>249</v>
      </c>
      <c r="C60" s="24" t="n">
        <f aca="false">analítica!$G$461</f>
        <v>8744.515</v>
      </c>
      <c r="D60" s="48" t="n">
        <f aca="false">C60/$C$62*100</f>
        <v>0.292766597974901</v>
      </c>
    </row>
    <row r="61" customFormat="false" ht="21.95" hidden="false" customHeight="true" outlineLevel="0" collapsed="false">
      <c r="A61" s="16"/>
      <c r="B61" s="17"/>
      <c r="C61" s="19"/>
      <c r="D61" s="48"/>
    </row>
    <row r="62" customFormat="false" ht="21.95" hidden="false" customHeight="true" outlineLevel="0" collapsed="false">
      <c r="A62" s="16"/>
      <c r="B62" s="49" t="s">
        <v>933</v>
      </c>
      <c r="C62" s="24" t="n">
        <f aca="false">SUM(C10:C61)</f>
        <v>2986855.42014929</v>
      </c>
      <c r="D62" s="48" t="n">
        <f aca="false">C62/$C$62*100</f>
        <v>100</v>
      </c>
    </row>
    <row r="63" customFormat="false" ht="21.95" hidden="false" customHeight="true" outlineLevel="0" collapsed="false">
      <c r="A63" s="16"/>
      <c r="B63" s="17"/>
      <c r="C63" s="19"/>
      <c r="D63" s="31"/>
    </row>
    <row r="64" customFormat="false" ht="21.95" hidden="false" customHeight="true" outlineLevel="0" collapsed="false">
      <c r="A64" s="16"/>
      <c r="B64" s="49" t="s">
        <v>934</v>
      </c>
      <c r="C64" s="24" t="n">
        <f aca="false">C62*0.2497</f>
        <v>745817.798411278</v>
      </c>
      <c r="D64" s="31"/>
    </row>
    <row r="65" customFormat="false" ht="21.95" hidden="false" customHeight="true" outlineLevel="0" collapsed="false">
      <c r="A65" s="16"/>
      <c r="B65" s="17"/>
      <c r="C65" s="19"/>
      <c r="D65" s="31"/>
    </row>
    <row r="66" customFormat="false" ht="21.95" hidden="false" customHeight="true" outlineLevel="0" collapsed="false">
      <c r="A66" s="16"/>
      <c r="B66" s="49" t="s">
        <v>935</v>
      </c>
      <c r="C66" s="24" t="n">
        <f aca="false">SUM(C62:C65)</f>
        <v>3732673.21856057</v>
      </c>
      <c r="D66" s="31"/>
    </row>
    <row r="67" customFormat="false" ht="21.95" hidden="false" customHeight="true" outlineLevel="0" collapsed="false">
      <c r="A67" s="16"/>
      <c r="B67" s="49"/>
      <c r="C67" s="24"/>
      <c r="D67" s="31"/>
    </row>
    <row r="68" customFormat="false" ht="21.95" hidden="false" customHeight="true" outlineLevel="0" collapsed="false">
      <c r="A68" s="16"/>
      <c r="B68" s="49"/>
      <c r="C68" s="24"/>
      <c r="D68" s="31"/>
    </row>
    <row r="69" customFormat="false" ht="21.95" hidden="false" customHeight="true" outlineLevel="0" collapsed="false">
      <c r="A69" s="16"/>
      <c r="B69" s="17"/>
      <c r="C69" s="19"/>
      <c r="D69" s="31"/>
    </row>
    <row r="70" customFormat="false" ht="21" hidden="false" customHeight="true" outlineLevel="0" collapsed="false">
      <c r="A70" s="39"/>
      <c r="B70" s="40"/>
      <c r="C70" s="42"/>
      <c r="D70" s="43"/>
    </row>
  </sheetData>
  <mergeCells count="2">
    <mergeCell ref="A1:B1"/>
    <mergeCell ref="A6:D6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6" activeCellId="0" sqref="C26"/>
    </sheetView>
  </sheetViews>
  <sheetFormatPr defaultRowHeight="15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97.71"/>
    <col collapsed="false" customWidth="true" hidden="false" outlineLevel="0" max="3" min="3" style="0" width="16.14"/>
    <col collapsed="false" customWidth="true" hidden="false" outlineLevel="0" max="1025" min="4" style="0" width="8.67"/>
  </cols>
  <sheetData>
    <row r="1" customFormat="false" ht="15.75" hidden="false" customHeight="false" outlineLevel="0" collapsed="false"/>
    <row r="2" customFormat="false" ht="15.75" hidden="false" customHeight="true" outlineLevel="0" collapsed="false">
      <c r="A2" s="50" t="s">
        <v>936</v>
      </c>
      <c r="B2" s="50"/>
      <c r="C2" s="50"/>
    </row>
    <row r="3" customFormat="false" ht="15.75" hidden="false" customHeight="false" outlineLevel="0" collapsed="false">
      <c r="A3" s="50"/>
      <c r="B3" s="50"/>
      <c r="C3" s="50"/>
    </row>
    <row r="4" customFormat="false" ht="15.75" hidden="false" customHeight="false" outlineLevel="0" collapsed="false">
      <c r="A4" s="50"/>
      <c r="B4" s="50"/>
      <c r="C4" s="50"/>
    </row>
    <row r="5" customFormat="false" ht="1.5" hidden="false" customHeight="true" outlineLevel="0" collapsed="false">
      <c r="A5" s="50"/>
      <c r="B5" s="50"/>
      <c r="C5" s="50"/>
    </row>
    <row r="6" customFormat="false" ht="21.95" hidden="false" customHeight="true" outlineLevel="0" collapsed="false">
      <c r="A6" s="51" t="s">
        <v>937</v>
      </c>
      <c r="B6" s="52" t="s">
        <v>938</v>
      </c>
      <c r="C6" s="53" t="s">
        <v>939</v>
      </c>
    </row>
    <row r="7" customFormat="false" ht="21.95" hidden="false" customHeight="true" outlineLevel="0" collapsed="false">
      <c r="A7" s="51"/>
      <c r="B7" s="52"/>
      <c r="C7" s="53"/>
    </row>
    <row r="8" customFormat="false" ht="21.95" hidden="false" customHeight="true" outlineLevel="0" collapsed="false">
      <c r="A8" s="54" t="s">
        <v>940</v>
      </c>
      <c r="B8" s="55" t="s">
        <v>941</v>
      </c>
      <c r="C8" s="56" t="n">
        <f aca="false">SUM(C9:C12)</f>
        <v>0.073</v>
      </c>
    </row>
    <row r="9" customFormat="false" ht="21.95" hidden="false" customHeight="true" outlineLevel="0" collapsed="false">
      <c r="A9" s="57" t="s">
        <v>942</v>
      </c>
      <c r="B9" s="58" t="s">
        <v>943</v>
      </c>
      <c r="C9" s="59" t="n">
        <v>0.04</v>
      </c>
    </row>
    <row r="10" customFormat="false" ht="21.95" hidden="false" customHeight="true" outlineLevel="0" collapsed="false">
      <c r="A10" s="57" t="s">
        <v>944</v>
      </c>
      <c r="B10" s="58" t="s">
        <v>945</v>
      </c>
      <c r="C10" s="59" t="n">
        <v>0.008</v>
      </c>
    </row>
    <row r="11" customFormat="false" ht="21.95" hidden="false" customHeight="true" outlineLevel="0" collapsed="false">
      <c r="A11" s="57" t="s">
        <v>946</v>
      </c>
      <c r="B11" s="60" t="s">
        <v>947</v>
      </c>
      <c r="C11" s="61" t="n">
        <v>0.0127</v>
      </c>
    </row>
    <row r="12" customFormat="false" ht="21.95" hidden="false" customHeight="true" outlineLevel="0" collapsed="false">
      <c r="A12" s="62" t="s">
        <v>948</v>
      </c>
      <c r="B12" s="63" t="s">
        <v>949</v>
      </c>
      <c r="C12" s="64" t="n">
        <v>0.0123</v>
      </c>
    </row>
    <row r="13" customFormat="false" ht="21.95" hidden="false" customHeight="true" outlineLevel="0" collapsed="false">
      <c r="A13" s="65"/>
      <c r="B13" s="66"/>
      <c r="C13" s="67"/>
    </row>
    <row r="14" customFormat="false" ht="21.95" hidden="false" customHeight="true" outlineLevel="0" collapsed="false">
      <c r="A14" s="54" t="s">
        <v>950</v>
      </c>
      <c r="B14" s="55" t="s">
        <v>951</v>
      </c>
      <c r="C14" s="56" t="n">
        <f aca="false">C15</f>
        <v>0.074</v>
      </c>
    </row>
    <row r="15" customFormat="false" ht="21.95" hidden="false" customHeight="true" outlineLevel="0" collapsed="false">
      <c r="A15" s="62" t="s">
        <v>952</v>
      </c>
      <c r="B15" s="63" t="s">
        <v>953</v>
      </c>
      <c r="C15" s="64" t="n">
        <v>0.074</v>
      </c>
    </row>
    <row r="16" customFormat="false" ht="21.95" hidden="false" customHeight="true" outlineLevel="0" collapsed="false">
      <c r="A16" s="65"/>
      <c r="B16" s="66"/>
      <c r="C16" s="68"/>
    </row>
    <row r="17" customFormat="false" ht="21.95" hidden="false" customHeight="true" outlineLevel="0" collapsed="false">
      <c r="A17" s="54" t="s">
        <v>954</v>
      </c>
      <c r="B17" s="55" t="s">
        <v>955</v>
      </c>
      <c r="C17" s="56" t="n">
        <f aca="false">SUM(C18:C20)</f>
        <v>0.0665</v>
      </c>
    </row>
    <row r="18" customFormat="false" ht="21.95" hidden="false" customHeight="true" outlineLevel="0" collapsed="false">
      <c r="A18" s="57" t="s">
        <v>956</v>
      </c>
      <c r="B18" s="58" t="s">
        <v>957</v>
      </c>
      <c r="C18" s="59" t="n">
        <v>0.03</v>
      </c>
    </row>
    <row r="19" customFormat="false" ht="21.95" hidden="false" customHeight="true" outlineLevel="0" collapsed="false">
      <c r="A19" s="57" t="s">
        <v>958</v>
      </c>
      <c r="B19" s="58" t="s">
        <v>959</v>
      </c>
      <c r="C19" s="59" t="n">
        <v>0.0065</v>
      </c>
    </row>
    <row r="20" customFormat="false" ht="21.95" hidden="false" customHeight="true" outlineLevel="0" collapsed="false">
      <c r="A20" s="57" t="s">
        <v>960</v>
      </c>
      <c r="B20" s="63" t="s">
        <v>961</v>
      </c>
      <c r="C20" s="64" t="n">
        <v>0.03</v>
      </c>
    </row>
    <row r="21" customFormat="false" ht="21.95" hidden="false" customHeight="true" outlineLevel="0" collapsed="false">
      <c r="A21" s="65"/>
      <c r="B21" s="69"/>
      <c r="C21" s="67"/>
    </row>
    <row r="22" customFormat="false" ht="21.95" hidden="false" customHeight="true" outlineLevel="0" collapsed="false">
      <c r="A22" s="70" t="s">
        <v>962</v>
      </c>
      <c r="B22" s="71" t="s">
        <v>963</v>
      </c>
      <c r="C22" s="72" t="n">
        <f aca="false">((1+C9+C10+C11+C12)*(1+C12)*(1+C14))/(1-C17)-1</f>
        <v>0.249680283449384</v>
      </c>
    </row>
    <row r="23" customFormat="false" ht="15" hidden="true" customHeight="false" outlineLevel="0" collapsed="false">
      <c r="A23" s="73"/>
      <c r="B23" s="66"/>
      <c r="C23" s="74"/>
    </row>
    <row r="24" customFormat="false" ht="27.75" hidden="false" customHeight="true" outlineLevel="0" collapsed="false">
      <c r="A24" s="75"/>
      <c r="B24" s="76" t="s">
        <v>964</v>
      </c>
      <c r="C24" s="77"/>
    </row>
    <row r="25" customFormat="false" ht="21.75" hidden="false" customHeight="true" outlineLevel="0" collapsed="false">
      <c r="A25" s="78"/>
      <c r="B25" s="79" t="s">
        <v>965</v>
      </c>
      <c r="C25" s="80"/>
    </row>
    <row r="26" customFormat="false" ht="21.75" hidden="false" customHeight="true" outlineLevel="0" collapsed="false">
      <c r="A26" s="81"/>
      <c r="B26" s="82" t="s">
        <v>966</v>
      </c>
      <c r="C26" s="83"/>
    </row>
  </sheetData>
  <mergeCells count="4">
    <mergeCell ref="A2:C5"/>
    <mergeCell ref="A6:A7"/>
    <mergeCell ref="B6:B7"/>
    <mergeCell ref="C6:C7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90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D46" activeCellId="0" sqref="D46"/>
    </sheetView>
  </sheetViews>
  <sheetFormatPr defaultRowHeight="15" zeroHeight="false" outlineLevelRow="0" outlineLevelCol="0"/>
  <cols>
    <col collapsed="false" customWidth="true" hidden="false" outlineLevel="0" max="1" min="1" style="0" width="9"/>
    <col collapsed="false" customWidth="true" hidden="false" outlineLevel="0" max="2" min="2" style="0" width="49"/>
    <col collapsed="false" customWidth="true" hidden="false" outlineLevel="0" max="3" min="3" style="0" width="16.57"/>
    <col collapsed="false" customWidth="true" hidden="false" outlineLevel="0" max="4" min="4" style="0" width="8.41"/>
    <col collapsed="false" customWidth="true" hidden="false" outlineLevel="0" max="11" min="5" style="0" width="14.57"/>
    <col collapsed="false" customWidth="true" hidden="false" outlineLevel="0" max="1025" min="12" style="0" width="8.67"/>
  </cols>
  <sheetData>
    <row r="1" customFormat="false" ht="15.95" hidden="false" customHeight="true" outlineLevel="0" collapsed="false">
      <c r="A1" s="2" t="s">
        <v>0</v>
      </c>
      <c r="B1" s="2"/>
    </row>
    <row r="2" customFormat="false" ht="15.95" hidden="false" customHeight="true" outlineLevel="0" collapsed="false">
      <c r="A2" s="4" t="s">
        <v>1</v>
      </c>
      <c r="B2" s="5"/>
      <c r="C2" s="46"/>
      <c r="D2" s="46"/>
      <c r="E2" s="46"/>
      <c r="F2" s="46"/>
      <c r="G2" s="46"/>
      <c r="H2" s="46"/>
      <c r="I2" s="46"/>
      <c r="J2" s="46"/>
      <c r="K2" s="46"/>
    </row>
    <row r="3" customFormat="false" ht="15.95" hidden="false" customHeight="true" outlineLevel="0" collapsed="false">
      <c r="A3" s="8" t="s">
        <v>2</v>
      </c>
      <c r="B3" s="5"/>
      <c r="C3" s="84"/>
      <c r="D3" s="84"/>
      <c r="E3" s="85"/>
      <c r="F3" s="85"/>
      <c r="G3" s="85"/>
      <c r="H3" s="85"/>
      <c r="I3" s="85"/>
      <c r="J3" s="85"/>
      <c r="K3" s="84"/>
    </row>
    <row r="4" customFormat="false" ht="15.95" hidden="false" customHeight="true" outlineLevel="0" collapsed="false">
      <c r="A4" s="4" t="s">
        <v>3</v>
      </c>
      <c r="B4" s="5"/>
      <c r="C4" s="84"/>
      <c r="D4" s="84"/>
      <c r="E4" s="84"/>
      <c r="F4" s="84"/>
      <c r="G4" s="84"/>
      <c r="H4" s="84"/>
      <c r="I4" s="84"/>
      <c r="J4" s="84"/>
      <c r="K4" s="84"/>
    </row>
    <row r="5" customFormat="false" ht="15.95" hidden="false" customHeight="true" outlineLevel="0" collapsed="false">
      <c r="A5" s="4"/>
      <c r="B5" s="4"/>
      <c r="C5" s="84"/>
      <c r="D5" s="84"/>
      <c r="E5" s="84"/>
      <c r="F5" s="84"/>
      <c r="G5" s="84"/>
      <c r="H5" s="84"/>
      <c r="I5" s="84"/>
      <c r="J5" s="84"/>
      <c r="K5" s="84"/>
    </row>
    <row r="6" customFormat="false" ht="15.95" hidden="false" customHeight="true" outlineLevel="0" collapsed="false">
      <c r="A6" s="86" t="s">
        <v>967</v>
      </c>
      <c r="B6" s="86"/>
      <c r="C6" s="86"/>
      <c r="D6" s="86"/>
      <c r="E6" s="86"/>
      <c r="F6" s="86"/>
      <c r="G6" s="86"/>
      <c r="H6" s="86"/>
      <c r="I6" s="86"/>
      <c r="J6" s="86"/>
      <c r="K6" s="86"/>
    </row>
    <row r="7" customFormat="false" ht="15.95" hidden="false" customHeight="true" outlineLevel="0" collapsed="false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</row>
    <row r="8" customFormat="false" ht="15.75" hidden="false" customHeight="false" outlineLevel="0" collapsed="false">
      <c r="A8" s="88" t="s">
        <v>937</v>
      </c>
      <c r="B8" s="89" t="s">
        <v>968</v>
      </c>
      <c r="C8" s="90" t="s">
        <v>969</v>
      </c>
      <c r="D8" s="91" t="s">
        <v>970</v>
      </c>
      <c r="E8" s="92" t="s">
        <v>971</v>
      </c>
      <c r="F8" s="92" t="s">
        <v>972</v>
      </c>
      <c r="G8" s="92" t="s">
        <v>973</v>
      </c>
      <c r="H8" s="92" t="s">
        <v>974</v>
      </c>
      <c r="I8" s="92" t="s">
        <v>975</v>
      </c>
      <c r="J8" s="92" t="s">
        <v>976</v>
      </c>
      <c r="K8" s="92" t="s">
        <v>977</v>
      </c>
    </row>
    <row r="9" customFormat="false" ht="15.75" hidden="false" customHeight="false" outlineLevel="0" collapsed="false">
      <c r="A9" s="93"/>
      <c r="B9" s="94"/>
      <c r="C9" s="95"/>
      <c r="D9" s="95"/>
      <c r="E9" s="95"/>
      <c r="F9" s="95"/>
      <c r="G9" s="95"/>
      <c r="H9" s="95"/>
      <c r="I9" s="95"/>
      <c r="J9" s="95"/>
      <c r="K9" s="95"/>
    </row>
    <row r="10" customFormat="false" ht="15" hidden="false" customHeight="false" outlineLevel="0" collapsed="false">
      <c r="A10" s="96" t="n">
        <v>1</v>
      </c>
      <c r="B10" s="97" t="s">
        <v>931</v>
      </c>
      <c r="C10" s="98" t="n">
        <f aca="false">(sintética!$C$10)*1.2497</f>
        <v>134134.6312105</v>
      </c>
      <c r="D10" s="99" t="n">
        <f aca="false">C10/$C$88*100</f>
        <v>3.59352730218978</v>
      </c>
      <c r="E10" s="100" t="n">
        <f aca="false">$C$10*E12</f>
        <v>93894.24184735</v>
      </c>
      <c r="F10" s="100" t="n">
        <f aca="false">$C$10*F12</f>
        <v>40240.38936315</v>
      </c>
      <c r="G10" s="100"/>
      <c r="H10" s="100"/>
      <c r="I10" s="100"/>
      <c r="J10" s="100"/>
      <c r="K10" s="100"/>
    </row>
    <row r="11" customFormat="false" ht="6.95" hidden="false" customHeight="true" outlineLevel="0" collapsed="false">
      <c r="A11" s="96"/>
      <c r="B11" s="97"/>
      <c r="C11" s="98"/>
      <c r="D11" s="99"/>
      <c r="E11" s="101"/>
      <c r="F11" s="101"/>
      <c r="G11" s="100"/>
      <c r="H11" s="100"/>
      <c r="I11" s="100"/>
      <c r="J11" s="100"/>
      <c r="K11" s="100"/>
    </row>
    <row r="12" customFormat="false" ht="15" hidden="false" customHeight="false" outlineLevel="0" collapsed="false">
      <c r="A12" s="96"/>
      <c r="B12" s="97"/>
      <c r="C12" s="98"/>
      <c r="D12" s="99"/>
      <c r="E12" s="102" t="n">
        <v>0.7</v>
      </c>
      <c r="F12" s="102" t="n">
        <v>0.3</v>
      </c>
      <c r="G12" s="102"/>
      <c r="H12" s="102"/>
      <c r="I12" s="102"/>
      <c r="J12" s="102"/>
      <c r="K12" s="102"/>
    </row>
    <row r="13" customFormat="false" ht="15" hidden="false" customHeight="true" outlineLevel="0" collapsed="false">
      <c r="A13" s="96" t="n">
        <v>2</v>
      </c>
      <c r="B13" s="103" t="s">
        <v>15</v>
      </c>
      <c r="C13" s="98" t="n">
        <f aca="false">(sintética!$C$12)*1.2497</f>
        <v>472363.10564</v>
      </c>
      <c r="D13" s="99" t="n">
        <f aca="false">C13/$C$88*100</f>
        <v>12.6548207673577</v>
      </c>
      <c r="E13" s="100" t="n">
        <f aca="false">$C$13*E15</f>
        <v>141708.931692</v>
      </c>
      <c r="F13" s="100"/>
      <c r="G13" s="100"/>
      <c r="H13" s="100"/>
      <c r="I13" s="100"/>
      <c r="J13" s="100"/>
      <c r="K13" s="100" t="n">
        <f aca="false">$C$13*K15</f>
        <v>330654.173948</v>
      </c>
    </row>
    <row r="14" customFormat="false" ht="6.95" hidden="false" customHeight="true" outlineLevel="0" collapsed="false">
      <c r="A14" s="96"/>
      <c r="B14" s="103"/>
      <c r="C14" s="98"/>
      <c r="D14" s="99"/>
      <c r="E14" s="101"/>
      <c r="F14" s="100"/>
      <c r="G14" s="100"/>
      <c r="H14" s="100"/>
      <c r="I14" s="100"/>
      <c r="J14" s="100"/>
      <c r="K14" s="101"/>
    </row>
    <row r="15" customFormat="false" ht="15" hidden="false" customHeight="false" outlineLevel="0" collapsed="false">
      <c r="A15" s="96"/>
      <c r="B15" s="103"/>
      <c r="C15" s="98"/>
      <c r="D15" s="99"/>
      <c r="E15" s="102" t="n">
        <v>0.3</v>
      </c>
      <c r="F15" s="102"/>
      <c r="G15" s="102"/>
      <c r="H15" s="102"/>
      <c r="I15" s="102"/>
      <c r="J15" s="102"/>
      <c r="K15" s="102" t="n">
        <v>0.7</v>
      </c>
    </row>
    <row r="16" customFormat="false" ht="15" hidden="false" customHeight="true" outlineLevel="0" collapsed="false">
      <c r="A16" s="96" t="n">
        <v>3</v>
      </c>
      <c r="B16" s="103" t="s">
        <v>16</v>
      </c>
      <c r="C16" s="98" t="n">
        <f aca="false">(sintética!$C$14)*1.2497</f>
        <v>515.50125</v>
      </c>
      <c r="D16" s="99" t="n">
        <f aca="false">C16/$C$88*100</f>
        <v>0.0138105111220744</v>
      </c>
      <c r="E16" s="100" t="n">
        <f aca="false">$C$16*E18</f>
        <v>515.50125</v>
      </c>
      <c r="F16" s="100"/>
      <c r="G16" s="100"/>
      <c r="H16" s="100"/>
      <c r="I16" s="100"/>
      <c r="J16" s="100"/>
      <c r="K16" s="100"/>
    </row>
    <row r="17" customFormat="false" ht="6.95" hidden="false" customHeight="true" outlineLevel="0" collapsed="false">
      <c r="A17" s="96"/>
      <c r="B17" s="103"/>
      <c r="C17" s="98"/>
      <c r="D17" s="99"/>
      <c r="E17" s="101"/>
      <c r="F17" s="100"/>
      <c r="G17" s="100"/>
      <c r="H17" s="100"/>
      <c r="I17" s="100"/>
      <c r="J17" s="100"/>
      <c r="K17" s="100"/>
    </row>
    <row r="18" customFormat="false" ht="15" hidden="false" customHeight="false" outlineLevel="0" collapsed="false">
      <c r="A18" s="96"/>
      <c r="B18" s="103"/>
      <c r="C18" s="98"/>
      <c r="D18" s="99"/>
      <c r="E18" s="102" t="n">
        <v>1</v>
      </c>
      <c r="F18" s="102"/>
      <c r="G18" s="102"/>
      <c r="H18" s="102"/>
      <c r="I18" s="102"/>
      <c r="J18" s="102"/>
      <c r="K18" s="102"/>
    </row>
    <row r="19" customFormat="false" ht="15" hidden="false" customHeight="true" outlineLevel="0" collapsed="false">
      <c r="A19" s="96" t="n">
        <v>4</v>
      </c>
      <c r="B19" s="103" t="s">
        <v>17</v>
      </c>
      <c r="C19" s="98" t="n">
        <f aca="false">(sintética!$C$16)*1.2497</f>
        <v>822426.370288</v>
      </c>
      <c r="D19" s="99" t="n">
        <f aca="false">C19/$C$88*100</f>
        <v>22.0331736032642</v>
      </c>
      <c r="E19" s="100" t="n">
        <f aca="false">$C$19*E21</f>
        <v>115139.69184032</v>
      </c>
      <c r="F19" s="100" t="n">
        <f aca="false">$C$19*F21</f>
        <v>115139.69184032</v>
      </c>
      <c r="G19" s="100" t="n">
        <f aca="false">$C$19*G21</f>
        <v>123363.9555432</v>
      </c>
      <c r="H19" s="100" t="n">
        <f aca="false">$C$19*H21</f>
        <v>123363.9555432</v>
      </c>
      <c r="I19" s="100" t="n">
        <f aca="false">$C$19*I21</f>
        <v>115139.69184032</v>
      </c>
      <c r="J19" s="100" t="n">
        <f aca="false">$C$19*J21</f>
        <v>115139.69184032</v>
      </c>
      <c r="K19" s="100" t="n">
        <f aca="false">$C$19*K21</f>
        <v>115139.69184032</v>
      </c>
    </row>
    <row r="20" customFormat="false" ht="6.95" hidden="false" customHeight="true" outlineLevel="0" collapsed="false">
      <c r="A20" s="96"/>
      <c r="B20" s="103"/>
      <c r="C20" s="98"/>
      <c r="D20" s="99"/>
      <c r="E20" s="101"/>
      <c r="F20" s="101"/>
      <c r="G20" s="101"/>
      <c r="H20" s="101"/>
      <c r="I20" s="101"/>
      <c r="J20" s="101"/>
      <c r="K20" s="101"/>
    </row>
    <row r="21" customFormat="false" ht="15" hidden="false" customHeight="false" outlineLevel="0" collapsed="false">
      <c r="A21" s="96"/>
      <c r="B21" s="103"/>
      <c r="C21" s="98"/>
      <c r="D21" s="99"/>
      <c r="E21" s="102" t="n">
        <v>0.14</v>
      </c>
      <c r="F21" s="102" t="n">
        <v>0.14</v>
      </c>
      <c r="G21" s="102" t="n">
        <v>0.15</v>
      </c>
      <c r="H21" s="102" t="n">
        <v>0.15</v>
      </c>
      <c r="I21" s="102" t="n">
        <v>0.14</v>
      </c>
      <c r="J21" s="102" t="n">
        <v>0.14</v>
      </c>
      <c r="K21" s="102" t="n">
        <v>0.14</v>
      </c>
    </row>
    <row r="22" customFormat="false" ht="15" hidden="false" customHeight="true" outlineLevel="0" collapsed="false">
      <c r="A22" s="96" t="n">
        <v>5</v>
      </c>
      <c r="B22" s="103" t="s">
        <v>23</v>
      </c>
      <c r="C22" s="98" t="n">
        <f aca="false">(sintética!$C$18)*1.2497</f>
        <v>420925.966017</v>
      </c>
      <c r="D22" s="99" t="n">
        <f aca="false">C22/$C$88*100</f>
        <v>11.2767965843879</v>
      </c>
      <c r="E22" s="100" t="n">
        <f aca="false">$C$22*E24</f>
        <v>58929.63524238</v>
      </c>
      <c r="F22" s="100" t="n">
        <f aca="false">$C$22*F24</f>
        <v>58929.63524238</v>
      </c>
      <c r="G22" s="100" t="n">
        <f aca="false">$C$22*G24</f>
        <v>63138.89490255</v>
      </c>
      <c r="H22" s="100" t="n">
        <f aca="false">$C$22*H24</f>
        <v>63138.89490255</v>
      </c>
      <c r="I22" s="100" t="n">
        <f aca="false">$C$22*I24</f>
        <v>58929.63524238</v>
      </c>
      <c r="J22" s="100" t="n">
        <f aca="false">$C$22*J24</f>
        <v>58929.63524238</v>
      </c>
      <c r="K22" s="100" t="n">
        <f aca="false">$C$22*K24</f>
        <v>58929.63524238</v>
      </c>
    </row>
    <row r="23" customFormat="false" ht="6.95" hidden="false" customHeight="true" outlineLevel="0" collapsed="false">
      <c r="A23" s="96"/>
      <c r="B23" s="103"/>
      <c r="C23" s="98"/>
      <c r="D23" s="99"/>
      <c r="E23" s="101"/>
      <c r="F23" s="101"/>
      <c r="G23" s="101"/>
      <c r="H23" s="101"/>
      <c r="I23" s="101"/>
      <c r="J23" s="101"/>
      <c r="K23" s="101"/>
    </row>
    <row r="24" customFormat="false" ht="15" hidden="false" customHeight="false" outlineLevel="0" collapsed="false">
      <c r="A24" s="96"/>
      <c r="B24" s="103"/>
      <c r="C24" s="98"/>
      <c r="D24" s="99"/>
      <c r="E24" s="102" t="n">
        <v>0.14</v>
      </c>
      <c r="F24" s="102" t="n">
        <v>0.14</v>
      </c>
      <c r="G24" s="102" t="n">
        <v>0.15</v>
      </c>
      <c r="H24" s="102" t="n">
        <v>0.15</v>
      </c>
      <c r="I24" s="102" t="n">
        <v>0.14</v>
      </c>
      <c r="J24" s="102" t="n">
        <v>0.14</v>
      </c>
      <c r="K24" s="102" t="n">
        <v>0.14</v>
      </c>
    </row>
    <row r="25" customFormat="false" ht="15" hidden="false" customHeight="true" outlineLevel="0" collapsed="false">
      <c r="A25" s="96" t="n">
        <v>6</v>
      </c>
      <c r="B25" s="104" t="s">
        <v>27</v>
      </c>
      <c r="C25" s="98" t="n">
        <f aca="false">(sintética!$C$20)*1.2497</f>
        <v>299866.84493074</v>
      </c>
      <c r="D25" s="99" t="n">
        <f aca="false">C25/$C$88*100</f>
        <v>8.03356809912167</v>
      </c>
      <c r="E25" s="100"/>
      <c r="F25" s="100" t="n">
        <f aca="false">$C$25*F27</f>
        <v>104953.395725759</v>
      </c>
      <c r="G25" s="100" t="n">
        <f aca="false">$C$25*G27</f>
        <v>134940.080218833</v>
      </c>
      <c r="H25" s="100" t="n">
        <f aca="false">$C$25*H27</f>
        <v>59973.368986148</v>
      </c>
      <c r="I25" s="100"/>
      <c r="J25" s="100"/>
      <c r="K25" s="100"/>
    </row>
    <row r="26" customFormat="false" ht="6.95" hidden="false" customHeight="true" outlineLevel="0" collapsed="false">
      <c r="A26" s="96"/>
      <c r="B26" s="104"/>
      <c r="C26" s="98"/>
      <c r="D26" s="99"/>
      <c r="E26" s="100"/>
      <c r="F26" s="101"/>
      <c r="G26" s="101"/>
      <c r="H26" s="101"/>
      <c r="I26" s="100"/>
      <c r="J26" s="100"/>
      <c r="K26" s="100"/>
    </row>
    <row r="27" customFormat="false" ht="15" hidden="false" customHeight="false" outlineLevel="0" collapsed="false">
      <c r="A27" s="96"/>
      <c r="B27" s="104"/>
      <c r="C27" s="98"/>
      <c r="D27" s="99"/>
      <c r="E27" s="102"/>
      <c r="F27" s="102" t="n">
        <v>0.35</v>
      </c>
      <c r="G27" s="102" t="n">
        <v>0.45</v>
      </c>
      <c r="H27" s="102" t="n">
        <v>0.2</v>
      </c>
      <c r="I27" s="102"/>
      <c r="J27" s="102"/>
      <c r="K27" s="102"/>
    </row>
    <row r="28" customFormat="false" ht="15" hidden="false" customHeight="true" outlineLevel="0" collapsed="false">
      <c r="A28" s="96" t="n">
        <v>7</v>
      </c>
      <c r="B28" s="103" t="s">
        <v>44</v>
      </c>
      <c r="C28" s="98" t="n">
        <f aca="false">(sintética!$C$22)*1.2497</f>
        <v>11951.093549</v>
      </c>
      <c r="D28" s="99" t="n">
        <f aca="false">C28/$C$88*100</f>
        <v>0.320175189447972</v>
      </c>
      <c r="E28" s="100"/>
      <c r="F28" s="100" t="n">
        <f aca="false">$C$28*F30</f>
        <v>5975.5467745</v>
      </c>
      <c r="G28" s="100" t="n">
        <f aca="false">$C$28*G30</f>
        <v>5975.5467745</v>
      </c>
      <c r="H28" s="100"/>
      <c r="I28" s="100"/>
      <c r="J28" s="100"/>
      <c r="K28" s="100"/>
    </row>
    <row r="29" customFormat="false" ht="6.95" hidden="false" customHeight="true" outlineLevel="0" collapsed="false">
      <c r="A29" s="96"/>
      <c r="B29" s="103"/>
      <c r="C29" s="98"/>
      <c r="D29" s="99"/>
      <c r="E29" s="100"/>
      <c r="F29" s="101"/>
      <c r="G29" s="101"/>
      <c r="H29" s="100"/>
      <c r="I29" s="100"/>
      <c r="J29" s="100"/>
      <c r="K29" s="100"/>
    </row>
    <row r="30" customFormat="false" ht="15" hidden="false" customHeight="false" outlineLevel="0" collapsed="false">
      <c r="A30" s="96"/>
      <c r="B30" s="103"/>
      <c r="C30" s="98"/>
      <c r="D30" s="99"/>
      <c r="E30" s="102"/>
      <c r="F30" s="102" t="n">
        <v>0.5</v>
      </c>
      <c r="G30" s="102" t="n">
        <v>0.5</v>
      </c>
      <c r="H30" s="102"/>
      <c r="I30" s="102"/>
      <c r="J30" s="102"/>
      <c r="K30" s="102"/>
    </row>
    <row r="31" customFormat="false" ht="15" hidden="false" customHeight="true" outlineLevel="0" collapsed="false">
      <c r="A31" s="96" t="n">
        <v>8</v>
      </c>
      <c r="B31" s="103" t="s">
        <v>69</v>
      </c>
      <c r="C31" s="98" t="n">
        <f aca="false">(sintética!$C$24)*1.2497</f>
        <v>177089.125907</v>
      </c>
      <c r="D31" s="99" t="n">
        <f aca="false">C31/$C$88*100</f>
        <v>4.74429759954425</v>
      </c>
      <c r="E31" s="100"/>
      <c r="F31" s="100" t="n">
        <f aca="false">$C$31*F33</f>
        <v>61981.19406745</v>
      </c>
      <c r="G31" s="100" t="n">
        <f aca="false">$C$31*G33</f>
        <v>70835.6503628</v>
      </c>
      <c r="H31" s="100" t="n">
        <f aca="false">$C$31*H33</f>
        <v>44272.28147675</v>
      </c>
      <c r="I31" s="100"/>
      <c r="J31" s="100"/>
      <c r="K31" s="100"/>
    </row>
    <row r="32" customFormat="false" ht="6.95" hidden="false" customHeight="true" outlineLevel="0" collapsed="false">
      <c r="A32" s="96"/>
      <c r="B32" s="103"/>
      <c r="C32" s="98"/>
      <c r="D32" s="99"/>
      <c r="E32" s="100"/>
      <c r="F32" s="101"/>
      <c r="G32" s="101"/>
      <c r="H32" s="101"/>
      <c r="I32" s="100"/>
      <c r="J32" s="100"/>
      <c r="K32" s="100"/>
    </row>
    <row r="33" customFormat="false" ht="15" hidden="false" customHeight="false" outlineLevel="0" collapsed="false">
      <c r="A33" s="96"/>
      <c r="B33" s="103"/>
      <c r="C33" s="98"/>
      <c r="D33" s="99"/>
      <c r="E33" s="102"/>
      <c r="F33" s="102" t="n">
        <v>0.35</v>
      </c>
      <c r="G33" s="102" t="n">
        <v>0.4</v>
      </c>
      <c r="H33" s="102" t="n">
        <v>0.25</v>
      </c>
      <c r="I33" s="102"/>
      <c r="J33" s="102"/>
      <c r="K33" s="102"/>
    </row>
    <row r="34" customFormat="false" ht="15" hidden="false" customHeight="false" outlineLevel="0" collapsed="false">
      <c r="A34" s="96" t="n">
        <v>9</v>
      </c>
      <c r="B34" s="104" t="str">
        <f aca="false">sintética!$B$26</f>
        <v>DEMOLIÇÕES E RETIRADAS</v>
      </c>
      <c r="C34" s="98" t="n">
        <f aca="false">(sintética!$C$26)*1.2497</f>
        <v>28294.60591442</v>
      </c>
      <c r="D34" s="99" t="n">
        <f aca="false">C34/$C$88*100</f>
        <v>0.758025261191529</v>
      </c>
      <c r="E34" s="100"/>
      <c r="F34" s="100" t="n">
        <f aca="false">$C$34*F36</f>
        <v>18391.493844373</v>
      </c>
      <c r="G34" s="100" t="n">
        <f aca="false">$C$34*G36</f>
        <v>9903.112070047</v>
      </c>
      <c r="H34" s="100"/>
      <c r="I34" s="100"/>
      <c r="J34" s="100"/>
      <c r="K34" s="100"/>
    </row>
    <row r="35" customFormat="false" ht="6.95" hidden="false" customHeight="true" outlineLevel="0" collapsed="false">
      <c r="A35" s="96"/>
      <c r="B35" s="104"/>
      <c r="C35" s="98"/>
      <c r="D35" s="99"/>
      <c r="E35" s="100"/>
      <c r="F35" s="101"/>
      <c r="G35" s="101"/>
      <c r="H35" s="100"/>
      <c r="I35" s="100"/>
      <c r="J35" s="100"/>
      <c r="K35" s="100"/>
    </row>
    <row r="36" customFormat="false" ht="15" hidden="false" customHeight="false" outlineLevel="0" collapsed="false">
      <c r="A36" s="96"/>
      <c r="B36" s="104"/>
      <c r="C36" s="98"/>
      <c r="D36" s="99"/>
      <c r="E36" s="102"/>
      <c r="F36" s="102" t="n">
        <v>0.65</v>
      </c>
      <c r="G36" s="102" t="n">
        <v>0.35</v>
      </c>
      <c r="H36" s="102"/>
      <c r="I36" s="102"/>
      <c r="J36" s="102"/>
      <c r="K36" s="102"/>
    </row>
    <row r="37" customFormat="false" ht="13.8" hidden="false" customHeight="true" outlineLevel="0" collapsed="false">
      <c r="A37" s="96" t="n">
        <v>10</v>
      </c>
      <c r="B37" s="103" t="s">
        <v>96</v>
      </c>
      <c r="C37" s="98" t="n">
        <f aca="false">(sintética!$C$28)*1.2497</f>
        <v>122294.81494854</v>
      </c>
      <c r="D37" s="99" t="n">
        <f aca="false">C37/$C$88*100</f>
        <v>3.27633328147864</v>
      </c>
      <c r="E37" s="100"/>
      <c r="F37" s="100"/>
      <c r="G37" s="100" t="n">
        <f aca="false">$C$37*G39</f>
        <v>36688.444484562</v>
      </c>
      <c r="H37" s="100" t="n">
        <f aca="false">$C$37*H39</f>
        <v>55032.666726843</v>
      </c>
      <c r="I37" s="100" t="n">
        <f aca="false">$C$37*I39</f>
        <v>30573.703737135</v>
      </c>
      <c r="J37" s="100"/>
      <c r="K37" s="100"/>
    </row>
    <row r="38" customFormat="false" ht="6.95" hidden="false" customHeight="true" outlineLevel="0" collapsed="false">
      <c r="A38" s="96"/>
      <c r="B38" s="103"/>
      <c r="C38" s="98"/>
      <c r="D38" s="99"/>
      <c r="E38" s="100"/>
      <c r="F38" s="100"/>
      <c r="G38" s="101"/>
      <c r="H38" s="101"/>
      <c r="I38" s="101"/>
      <c r="J38" s="100"/>
      <c r="K38" s="100"/>
    </row>
    <row r="39" customFormat="false" ht="15" hidden="false" customHeight="false" outlineLevel="0" collapsed="false">
      <c r="A39" s="96"/>
      <c r="B39" s="103"/>
      <c r="C39" s="98"/>
      <c r="D39" s="99"/>
      <c r="E39" s="100"/>
      <c r="F39" s="100"/>
      <c r="G39" s="102" t="n">
        <v>0.3</v>
      </c>
      <c r="H39" s="102" t="n">
        <v>0.45</v>
      </c>
      <c r="I39" s="102" t="n">
        <v>0.25</v>
      </c>
      <c r="J39" s="102"/>
      <c r="K39" s="102"/>
    </row>
    <row r="40" customFormat="false" ht="15" hidden="false" customHeight="true" outlineLevel="0" collapsed="false">
      <c r="A40" s="96" t="n">
        <v>11</v>
      </c>
      <c r="B40" s="103" t="s">
        <v>119</v>
      </c>
      <c r="C40" s="98" t="n">
        <f aca="false">(sintética!$C$30)*1.2497</f>
        <v>44104.849795</v>
      </c>
      <c r="D40" s="99" t="n">
        <f aca="false">C40/$C$88*100</f>
        <v>1.18158882957368</v>
      </c>
      <c r="E40" s="100"/>
      <c r="F40" s="100"/>
      <c r="G40" s="100" t="n">
        <f aca="false">$C$40*G42</f>
        <v>15436.69742825</v>
      </c>
      <c r="H40" s="100" t="n">
        <f aca="false">$C$40*H42</f>
        <v>15436.69742825</v>
      </c>
      <c r="I40" s="100" t="n">
        <f aca="false">$C$40*I42</f>
        <v>13231.4549385</v>
      </c>
      <c r="J40" s="100"/>
      <c r="K40" s="100"/>
    </row>
    <row r="41" customFormat="false" ht="6.95" hidden="false" customHeight="true" outlineLevel="0" collapsed="false">
      <c r="A41" s="96"/>
      <c r="B41" s="103"/>
      <c r="C41" s="98"/>
      <c r="D41" s="99"/>
      <c r="E41" s="100"/>
      <c r="F41" s="100"/>
      <c r="G41" s="101"/>
      <c r="H41" s="101"/>
      <c r="I41" s="101"/>
      <c r="J41" s="100"/>
      <c r="K41" s="100"/>
    </row>
    <row r="42" customFormat="false" ht="15" hidden="false" customHeight="false" outlineLevel="0" collapsed="false">
      <c r="A42" s="96"/>
      <c r="B42" s="103"/>
      <c r="C42" s="98"/>
      <c r="D42" s="99"/>
      <c r="E42" s="100"/>
      <c r="F42" s="100"/>
      <c r="G42" s="102" t="n">
        <v>0.35</v>
      </c>
      <c r="H42" s="102" t="n">
        <v>0.35</v>
      </c>
      <c r="I42" s="102" t="n">
        <v>0.3</v>
      </c>
      <c r="J42" s="102"/>
      <c r="K42" s="102"/>
    </row>
    <row r="43" customFormat="false" ht="15" hidden="false" customHeight="true" outlineLevel="0" collapsed="false">
      <c r="A43" s="96" t="n">
        <v>12</v>
      </c>
      <c r="B43" s="103" t="s">
        <v>127</v>
      </c>
      <c r="C43" s="98" t="n">
        <f aca="false">(sintética!$C$32)*1.2497</f>
        <v>113723.0899064</v>
      </c>
      <c r="D43" s="99" t="n">
        <f aca="false">C43/$C$88*100</f>
        <v>3.04669289936543</v>
      </c>
      <c r="E43" s="100"/>
      <c r="F43" s="100"/>
      <c r="G43" s="100"/>
      <c r="H43" s="100" t="n">
        <f aca="false">$C$43*H45</f>
        <v>34116.92697192</v>
      </c>
      <c r="I43" s="100" t="n">
        <f aca="false">$C$43*I45</f>
        <v>56861.5449532</v>
      </c>
      <c r="J43" s="100" t="n">
        <f aca="false">$C$43*J45</f>
        <v>22744.61798128</v>
      </c>
      <c r="K43" s="100"/>
    </row>
    <row r="44" customFormat="false" ht="6.95" hidden="false" customHeight="true" outlineLevel="0" collapsed="false">
      <c r="A44" s="96"/>
      <c r="B44" s="103"/>
      <c r="C44" s="98"/>
      <c r="D44" s="99"/>
      <c r="E44" s="100"/>
      <c r="F44" s="100"/>
      <c r="G44" s="100"/>
      <c r="H44" s="101"/>
      <c r="I44" s="101"/>
      <c r="J44" s="101"/>
      <c r="K44" s="100"/>
    </row>
    <row r="45" customFormat="false" ht="15" hidden="false" customHeight="false" outlineLevel="0" collapsed="false">
      <c r="A45" s="96"/>
      <c r="B45" s="103"/>
      <c r="C45" s="98"/>
      <c r="D45" s="99"/>
      <c r="E45" s="100"/>
      <c r="F45" s="100"/>
      <c r="G45" s="100"/>
      <c r="H45" s="102" t="n">
        <v>0.3</v>
      </c>
      <c r="I45" s="102" t="n">
        <v>0.5</v>
      </c>
      <c r="J45" s="102" t="n">
        <v>0.2</v>
      </c>
      <c r="K45" s="102"/>
    </row>
    <row r="46" customFormat="false" ht="15" hidden="false" customHeight="true" outlineLevel="0" collapsed="false">
      <c r="A46" s="96" t="n">
        <v>13</v>
      </c>
      <c r="B46" s="103" t="s">
        <v>134</v>
      </c>
      <c r="C46" s="98" t="n">
        <f aca="false">(sintética!$C$34)*1.2497</f>
        <v>87799.273116</v>
      </c>
      <c r="D46" s="99" t="n">
        <f aca="false">C46/$C$88*100</f>
        <v>2.3521821486923</v>
      </c>
      <c r="E46" s="100"/>
      <c r="F46" s="100"/>
      <c r="G46" s="100"/>
      <c r="H46" s="100"/>
      <c r="I46" s="100" t="n">
        <f aca="false">$C$46*I48</f>
        <v>87799.273116</v>
      </c>
      <c r="J46" s="100"/>
      <c r="K46" s="100"/>
    </row>
    <row r="47" customFormat="false" ht="6.95" hidden="false" customHeight="true" outlineLevel="0" collapsed="false">
      <c r="A47" s="96"/>
      <c r="B47" s="103"/>
      <c r="C47" s="98"/>
      <c r="D47" s="99"/>
      <c r="E47" s="100"/>
      <c r="F47" s="100"/>
      <c r="G47" s="100"/>
      <c r="H47" s="100"/>
      <c r="I47" s="101"/>
      <c r="J47" s="100"/>
      <c r="K47" s="100"/>
    </row>
    <row r="48" customFormat="false" ht="15" hidden="false" customHeight="false" outlineLevel="0" collapsed="false">
      <c r="A48" s="96"/>
      <c r="B48" s="103"/>
      <c r="C48" s="98"/>
      <c r="D48" s="99"/>
      <c r="E48" s="100"/>
      <c r="F48" s="100"/>
      <c r="G48" s="100"/>
      <c r="H48" s="100"/>
      <c r="I48" s="102" t="n">
        <v>1</v>
      </c>
      <c r="J48" s="100"/>
      <c r="K48" s="102"/>
    </row>
    <row r="49" customFormat="false" ht="15" hidden="false" customHeight="true" outlineLevel="0" collapsed="false">
      <c r="A49" s="96" t="n">
        <v>14</v>
      </c>
      <c r="B49" s="103" t="s">
        <v>137</v>
      </c>
      <c r="C49" s="98" t="n">
        <f aca="false">(sintética!$C$36)*1.2497</f>
        <v>331.120512</v>
      </c>
      <c r="D49" s="99" t="n">
        <f aca="false">C49/$C$88*100</f>
        <v>0.00887086794401172</v>
      </c>
      <c r="E49" s="100"/>
      <c r="F49" s="100"/>
      <c r="G49" s="100"/>
      <c r="H49" s="100" t="n">
        <f aca="false">$C$49*H51</f>
        <v>331.120512</v>
      </c>
      <c r="I49" s="100"/>
      <c r="J49" s="100"/>
      <c r="K49" s="100"/>
    </row>
    <row r="50" customFormat="false" ht="6.95" hidden="false" customHeight="true" outlineLevel="0" collapsed="false">
      <c r="A50" s="96"/>
      <c r="B50" s="103"/>
      <c r="C50" s="98"/>
      <c r="D50" s="99"/>
      <c r="E50" s="100"/>
      <c r="F50" s="100"/>
      <c r="G50" s="100"/>
      <c r="H50" s="101"/>
      <c r="I50" s="100"/>
      <c r="J50" s="100"/>
      <c r="K50" s="100"/>
    </row>
    <row r="51" customFormat="false" ht="15" hidden="false" customHeight="false" outlineLevel="0" collapsed="false">
      <c r="A51" s="96"/>
      <c r="B51" s="103"/>
      <c r="C51" s="98"/>
      <c r="D51" s="99"/>
      <c r="E51" s="100"/>
      <c r="F51" s="100"/>
      <c r="G51" s="102"/>
      <c r="H51" s="102" t="n">
        <v>1</v>
      </c>
      <c r="I51" s="102"/>
      <c r="J51" s="102"/>
      <c r="K51" s="102"/>
    </row>
    <row r="52" customFormat="false" ht="15" hidden="false" customHeight="true" outlineLevel="0" collapsed="false">
      <c r="A52" s="96" t="n">
        <v>15</v>
      </c>
      <c r="B52" s="103" t="s">
        <v>141</v>
      </c>
      <c r="C52" s="98" t="n">
        <f aca="false">(sintética!$C$38)*1.2497</f>
        <v>82679.7870876</v>
      </c>
      <c r="D52" s="99" t="n">
        <f aca="false">C52/$C$88*100</f>
        <v>2.21502880767805</v>
      </c>
      <c r="E52" s="100"/>
      <c r="F52" s="100"/>
      <c r="G52" s="100"/>
      <c r="H52" s="100" t="n">
        <f aca="false">$C$52*H54</f>
        <v>28937.92548066</v>
      </c>
      <c r="I52" s="100" t="n">
        <f aca="false">$C$52*I54</f>
        <v>33071.91483504</v>
      </c>
      <c r="J52" s="100" t="n">
        <f aca="false">$C$52*J54</f>
        <v>20669.9467719</v>
      </c>
      <c r="K52" s="100"/>
    </row>
    <row r="53" customFormat="false" ht="6.95" hidden="false" customHeight="true" outlineLevel="0" collapsed="false">
      <c r="A53" s="96"/>
      <c r="B53" s="103"/>
      <c r="C53" s="98"/>
      <c r="D53" s="99"/>
      <c r="E53" s="100"/>
      <c r="F53" s="100"/>
      <c r="G53" s="100"/>
      <c r="H53" s="101"/>
      <c r="I53" s="101"/>
      <c r="J53" s="101"/>
      <c r="K53" s="100"/>
    </row>
    <row r="54" customFormat="false" ht="15" hidden="false" customHeight="false" outlineLevel="0" collapsed="false">
      <c r="A54" s="96"/>
      <c r="B54" s="103"/>
      <c r="C54" s="98"/>
      <c r="D54" s="99"/>
      <c r="E54" s="100"/>
      <c r="F54" s="100"/>
      <c r="G54" s="100"/>
      <c r="H54" s="102" t="n">
        <v>0.35</v>
      </c>
      <c r="I54" s="102" t="n">
        <v>0.4</v>
      </c>
      <c r="J54" s="102" t="n">
        <v>0.25</v>
      </c>
      <c r="K54" s="102"/>
    </row>
    <row r="55" customFormat="false" ht="15" hidden="false" customHeight="true" outlineLevel="0" collapsed="false">
      <c r="A55" s="96" t="n">
        <v>16</v>
      </c>
      <c r="B55" s="103" t="s">
        <v>162</v>
      </c>
      <c r="C55" s="98" t="n">
        <f aca="false">(sintética!$C$40)*1.2497</f>
        <v>73171.659586</v>
      </c>
      <c r="D55" s="99" t="n">
        <f aca="false">C55/$C$88*100</f>
        <v>1.96030178109771</v>
      </c>
      <c r="E55" s="100"/>
      <c r="F55" s="100"/>
      <c r="G55" s="100"/>
      <c r="H55" s="100" t="n">
        <f aca="false">$C$55*H57</f>
        <v>21951.4978758</v>
      </c>
      <c r="I55" s="100" t="n">
        <f aca="false">$C$55*I57</f>
        <v>25610.0808551</v>
      </c>
      <c r="J55" s="100" t="n">
        <f aca="false">$C$55*J57</f>
        <v>25610.0808551</v>
      </c>
      <c r="K55" s="100"/>
    </row>
    <row r="56" customFormat="false" ht="6.95" hidden="false" customHeight="true" outlineLevel="0" collapsed="false">
      <c r="A56" s="96"/>
      <c r="B56" s="103"/>
      <c r="C56" s="98"/>
      <c r="D56" s="99"/>
      <c r="E56" s="100"/>
      <c r="F56" s="100"/>
      <c r="G56" s="100"/>
      <c r="H56" s="101"/>
      <c r="I56" s="101"/>
      <c r="J56" s="101"/>
      <c r="K56" s="100"/>
    </row>
    <row r="57" customFormat="false" ht="15" hidden="false" customHeight="false" outlineLevel="0" collapsed="false">
      <c r="A57" s="96"/>
      <c r="B57" s="103"/>
      <c r="C57" s="98"/>
      <c r="D57" s="99"/>
      <c r="E57" s="100"/>
      <c r="F57" s="100"/>
      <c r="G57" s="102"/>
      <c r="H57" s="102" t="n">
        <v>0.3</v>
      </c>
      <c r="I57" s="102" t="n">
        <v>0.35</v>
      </c>
      <c r="J57" s="102" t="n">
        <v>0.35</v>
      </c>
      <c r="K57" s="102"/>
    </row>
    <row r="58" customFormat="false" ht="15" hidden="false" customHeight="true" outlineLevel="0" collapsed="false">
      <c r="A58" s="96" t="n">
        <v>17</v>
      </c>
      <c r="B58" s="103" t="s">
        <v>165</v>
      </c>
      <c r="C58" s="98" t="n">
        <f aca="false">(sintética!$C$42)*1.2497</f>
        <v>194509.70796364</v>
      </c>
      <c r="D58" s="99" t="n">
        <f aca="false">C58/$C$88*100</f>
        <v>5.21100285437387</v>
      </c>
      <c r="E58" s="100"/>
      <c r="F58" s="100"/>
      <c r="G58" s="100"/>
      <c r="H58" s="100"/>
      <c r="I58" s="100" t="n">
        <f aca="false">$C$58*I60</f>
        <v>126431.310176366</v>
      </c>
      <c r="J58" s="100" t="n">
        <f aca="false">$C$58*J60</f>
        <v>68078.397787274</v>
      </c>
      <c r="K58" s="100"/>
    </row>
    <row r="59" customFormat="false" ht="6.95" hidden="false" customHeight="true" outlineLevel="0" collapsed="false">
      <c r="A59" s="96"/>
      <c r="B59" s="103"/>
      <c r="C59" s="98"/>
      <c r="D59" s="99"/>
      <c r="E59" s="100"/>
      <c r="F59" s="100"/>
      <c r="G59" s="100"/>
      <c r="H59" s="100"/>
      <c r="I59" s="101"/>
      <c r="J59" s="101"/>
      <c r="K59" s="100"/>
    </row>
    <row r="60" customFormat="false" ht="15" hidden="false" customHeight="false" outlineLevel="0" collapsed="false">
      <c r="A60" s="96"/>
      <c r="B60" s="103"/>
      <c r="C60" s="98"/>
      <c r="D60" s="99"/>
      <c r="E60" s="100"/>
      <c r="F60" s="100"/>
      <c r="G60" s="100"/>
      <c r="H60" s="100"/>
      <c r="I60" s="102" t="n">
        <v>0.65</v>
      </c>
      <c r="J60" s="102" t="n">
        <v>0.35</v>
      </c>
      <c r="K60" s="102"/>
    </row>
    <row r="61" customFormat="false" ht="15" hidden="false" customHeight="true" outlineLevel="0" collapsed="false">
      <c r="A61" s="96" t="n">
        <v>18</v>
      </c>
      <c r="B61" s="103" t="s">
        <v>175</v>
      </c>
      <c r="C61" s="98" t="n">
        <f aca="false">(sintética!$C$44)*1.2497</f>
        <v>55855.0140786</v>
      </c>
      <c r="D61" s="99" t="n">
        <f aca="false">C61/$C$88*100</f>
        <v>1.49638103332655</v>
      </c>
      <c r="E61" s="100"/>
      <c r="F61" s="100"/>
      <c r="G61" s="100"/>
      <c r="H61" s="100"/>
      <c r="I61" s="100" t="n">
        <f aca="false">$C$61*I63</f>
        <v>16756.50422358</v>
      </c>
      <c r="J61" s="100" t="n">
        <f aca="false">$C$61*J63</f>
        <v>19549.25492751</v>
      </c>
      <c r="K61" s="100" t="n">
        <f aca="false">$C$61*K63</f>
        <v>19549.25492751</v>
      </c>
    </row>
    <row r="62" customFormat="false" ht="6.95" hidden="false" customHeight="true" outlineLevel="0" collapsed="false">
      <c r="A62" s="96"/>
      <c r="B62" s="103"/>
      <c r="C62" s="98"/>
      <c r="D62" s="99"/>
      <c r="E62" s="100"/>
      <c r="F62" s="100"/>
      <c r="G62" s="100"/>
      <c r="H62" s="100"/>
      <c r="I62" s="101"/>
      <c r="J62" s="101"/>
      <c r="K62" s="101"/>
    </row>
    <row r="63" customFormat="false" ht="15" hidden="false" customHeight="false" outlineLevel="0" collapsed="false">
      <c r="A63" s="96"/>
      <c r="B63" s="103"/>
      <c r="C63" s="98"/>
      <c r="D63" s="99"/>
      <c r="E63" s="100"/>
      <c r="F63" s="100"/>
      <c r="G63" s="100"/>
      <c r="H63" s="100"/>
      <c r="I63" s="102" t="n">
        <v>0.3</v>
      </c>
      <c r="J63" s="102" t="n">
        <v>0.35</v>
      </c>
      <c r="K63" s="102" t="n">
        <v>0.35</v>
      </c>
    </row>
    <row r="64" customFormat="false" ht="15" hidden="false" customHeight="true" outlineLevel="0" collapsed="false">
      <c r="A64" s="96" t="n">
        <v>19</v>
      </c>
      <c r="B64" s="103" t="s">
        <v>186</v>
      </c>
      <c r="C64" s="98" t="n">
        <f aca="false">(sintética!$C$46)*1.2497</f>
        <v>187530.594924974</v>
      </c>
      <c r="D64" s="99" t="n">
        <f aca="false">C64/$C$88*100</f>
        <v>5.02402926654511</v>
      </c>
      <c r="E64" s="100"/>
      <c r="F64" s="100"/>
      <c r="G64" s="100" t="n">
        <f aca="false">$C$64*G66</f>
        <v>46882.6487312435</v>
      </c>
      <c r="H64" s="100" t="n">
        <f aca="false">$C$64*H66</f>
        <v>46882.6487312435</v>
      </c>
      <c r="I64" s="100" t="n">
        <f aca="false">$C$64*I66</f>
        <v>56259.1784774922</v>
      </c>
      <c r="J64" s="100" t="n">
        <f aca="false">$C$64*J66</f>
        <v>37506.1189849948</v>
      </c>
      <c r="K64" s="102"/>
    </row>
    <row r="65" customFormat="false" ht="6.95" hidden="false" customHeight="true" outlineLevel="0" collapsed="false">
      <c r="A65" s="96"/>
      <c r="B65" s="103"/>
      <c r="C65" s="98"/>
      <c r="D65" s="99"/>
      <c r="E65" s="100"/>
      <c r="F65" s="100"/>
      <c r="G65" s="101"/>
      <c r="H65" s="101"/>
      <c r="I65" s="101"/>
      <c r="J65" s="101"/>
      <c r="K65" s="102"/>
    </row>
    <row r="66" customFormat="false" ht="15" hidden="false" customHeight="false" outlineLevel="0" collapsed="false">
      <c r="A66" s="96"/>
      <c r="B66" s="103"/>
      <c r="C66" s="98"/>
      <c r="D66" s="99"/>
      <c r="E66" s="100"/>
      <c r="F66" s="100"/>
      <c r="G66" s="102" t="n">
        <v>0.25</v>
      </c>
      <c r="H66" s="102" t="n">
        <v>0.25</v>
      </c>
      <c r="I66" s="102" t="n">
        <v>0.3</v>
      </c>
      <c r="J66" s="102" t="n">
        <v>0.2</v>
      </c>
      <c r="K66" s="102"/>
    </row>
    <row r="67" customFormat="false" ht="15" hidden="false" customHeight="true" outlineLevel="0" collapsed="false">
      <c r="A67" s="96" t="n">
        <v>20</v>
      </c>
      <c r="B67" s="103" t="s">
        <v>229</v>
      </c>
      <c r="C67" s="98" t="n">
        <f aca="false">(sintética!$C$48)*1.2497</f>
        <v>144037.92247503</v>
      </c>
      <c r="D67" s="99" t="n">
        <f aca="false">C67/$C$88*100</f>
        <v>3.85884094430788</v>
      </c>
      <c r="E67" s="100"/>
      <c r="F67" s="100"/>
      <c r="G67" s="100"/>
      <c r="H67" s="100"/>
      <c r="I67" s="100"/>
      <c r="J67" s="100" t="n">
        <f aca="false">$C$67*J69</f>
        <v>100826.545732521</v>
      </c>
      <c r="K67" s="100" t="n">
        <f aca="false">$C$67*K69</f>
        <v>43211.376742509</v>
      </c>
    </row>
    <row r="68" customFormat="false" ht="6.95" hidden="false" customHeight="true" outlineLevel="0" collapsed="false">
      <c r="A68" s="96"/>
      <c r="B68" s="103"/>
      <c r="C68" s="98"/>
      <c r="D68" s="99"/>
      <c r="E68" s="100"/>
      <c r="F68" s="100"/>
      <c r="G68" s="100"/>
      <c r="H68" s="100"/>
      <c r="I68" s="100"/>
      <c r="J68" s="101"/>
      <c r="K68" s="101"/>
    </row>
    <row r="69" customFormat="false" ht="15" hidden="false" customHeight="false" outlineLevel="0" collapsed="false">
      <c r="A69" s="96"/>
      <c r="B69" s="103"/>
      <c r="C69" s="98"/>
      <c r="D69" s="99"/>
      <c r="E69" s="100"/>
      <c r="F69" s="100"/>
      <c r="G69" s="100"/>
      <c r="H69" s="100"/>
      <c r="I69" s="100"/>
      <c r="J69" s="102" t="n">
        <v>0.7</v>
      </c>
      <c r="K69" s="102" t="n">
        <v>0.3</v>
      </c>
    </row>
    <row r="70" customFormat="false" ht="15" hidden="false" customHeight="true" outlineLevel="0" collapsed="false">
      <c r="A70" s="96" t="n">
        <v>21</v>
      </c>
      <c r="B70" s="103" t="s">
        <v>234</v>
      </c>
      <c r="C70" s="98" t="n">
        <f aca="false">(sintética!$C$50)*1.2497</f>
        <v>178607.5064082</v>
      </c>
      <c r="D70" s="99" t="n">
        <f aca="false">C70/$C$88*100</f>
        <v>4.7849756983837</v>
      </c>
      <c r="E70" s="100"/>
      <c r="F70" s="100"/>
      <c r="G70" s="100" t="n">
        <f aca="false">$C$70*G72</f>
        <v>26791.12596123</v>
      </c>
      <c r="H70" s="100" t="n">
        <f aca="false">$C$70*H72</f>
        <v>35721.50128164</v>
      </c>
      <c r="I70" s="100" t="n">
        <f aca="false">$C$70*I72</f>
        <v>53582.25192246</v>
      </c>
      <c r="J70" s="100" t="n">
        <f aca="false">$C$70*J72</f>
        <v>44651.87660205</v>
      </c>
      <c r="K70" s="100" t="n">
        <f aca="false">$C$70*K72</f>
        <v>17860.75064082</v>
      </c>
    </row>
    <row r="71" customFormat="false" ht="6.95" hidden="false" customHeight="true" outlineLevel="0" collapsed="false">
      <c r="A71" s="96"/>
      <c r="B71" s="103"/>
      <c r="C71" s="98"/>
      <c r="D71" s="99"/>
      <c r="E71" s="100"/>
      <c r="F71" s="100"/>
      <c r="G71" s="101"/>
      <c r="H71" s="101"/>
      <c r="I71" s="101"/>
      <c r="J71" s="101"/>
      <c r="K71" s="101"/>
    </row>
    <row r="72" customFormat="false" ht="15" hidden="false" customHeight="false" outlineLevel="0" collapsed="false">
      <c r="A72" s="96"/>
      <c r="B72" s="103"/>
      <c r="C72" s="98"/>
      <c r="D72" s="99"/>
      <c r="E72" s="100"/>
      <c r="F72" s="100"/>
      <c r="G72" s="102" t="n">
        <v>0.15</v>
      </c>
      <c r="H72" s="102" t="n">
        <v>0.2</v>
      </c>
      <c r="I72" s="102" t="n">
        <v>0.3</v>
      </c>
      <c r="J72" s="102" t="n">
        <v>0.25</v>
      </c>
      <c r="K72" s="102" t="n">
        <v>0.1</v>
      </c>
    </row>
    <row r="73" customFormat="false" ht="15" hidden="false" customHeight="true" outlineLevel="0" collapsed="false">
      <c r="A73" s="96" t="n">
        <v>22</v>
      </c>
      <c r="B73" s="103" t="s">
        <v>238</v>
      </c>
      <c r="C73" s="98" t="n">
        <f aca="false">(sintética!$C$52)*1.2497</f>
        <v>832.450164</v>
      </c>
      <c r="D73" s="99" t="n">
        <f aca="false">C73/$C$88*100</f>
        <v>0.0223017155603302</v>
      </c>
      <c r="E73" s="100"/>
      <c r="F73" s="100"/>
      <c r="G73" s="100"/>
      <c r="H73" s="100"/>
      <c r="I73" s="100" t="n">
        <f aca="false">$C$73*I75</f>
        <v>541.0926066</v>
      </c>
      <c r="J73" s="100" t="n">
        <f aca="false">$C$73*J75</f>
        <v>291.3575574</v>
      </c>
      <c r="K73" s="102"/>
    </row>
    <row r="74" customFormat="false" ht="6.95" hidden="false" customHeight="true" outlineLevel="0" collapsed="false">
      <c r="A74" s="96"/>
      <c r="B74" s="103"/>
      <c r="C74" s="98"/>
      <c r="D74" s="99"/>
      <c r="E74" s="100"/>
      <c r="F74" s="100"/>
      <c r="G74" s="100"/>
      <c r="H74" s="100"/>
      <c r="I74" s="101"/>
      <c r="J74" s="101"/>
      <c r="K74" s="102"/>
    </row>
    <row r="75" customFormat="false" ht="15" hidden="false" customHeight="false" outlineLevel="0" collapsed="false">
      <c r="A75" s="96"/>
      <c r="B75" s="103"/>
      <c r="C75" s="98"/>
      <c r="D75" s="99"/>
      <c r="E75" s="100"/>
      <c r="F75" s="100"/>
      <c r="G75" s="100"/>
      <c r="H75" s="100"/>
      <c r="I75" s="102" t="n">
        <v>0.65</v>
      </c>
      <c r="J75" s="102" t="n">
        <v>0.35</v>
      </c>
      <c r="K75" s="102"/>
    </row>
    <row r="76" customFormat="false" ht="15" hidden="false" customHeight="true" outlineLevel="0" collapsed="false">
      <c r="A76" s="96" t="n">
        <v>23</v>
      </c>
      <c r="B76" s="103" t="s">
        <v>241</v>
      </c>
      <c r="C76" s="98" t="n">
        <f aca="false">(sintética!$C$54)*1.2497</f>
        <v>7943.555589</v>
      </c>
      <c r="D76" s="99" t="n">
        <f aca="false">C76/$C$88*100</f>
        <v>0.212811438984291</v>
      </c>
      <c r="E76" s="100"/>
      <c r="F76" s="100"/>
      <c r="G76" s="100"/>
      <c r="H76" s="100" t="n">
        <f aca="false">$C$76*H78</f>
        <v>2780.24445615</v>
      </c>
      <c r="I76" s="100" t="n">
        <f aca="false">$C$76*I78</f>
        <v>3574.60001505</v>
      </c>
      <c r="J76" s="100" t="n">
        <f aca="false">$C$76*J78</f>
        <v>1588.7111178</v>
      </c>
      <c r="K76" s="102"/>
    </row>
    <row r="77" customFormat="false" ht="6.95" hidden="false" customHeight="true" outlineLevel="0" collapsed="false">
      <c r="A77" s="96"/>
      <c r="B77" s="103"/>
      <c r="C77" s="98"/>
      <c r="D77" s="99"/>
      <c r="E77" s="100"/>
      <c r="F77" s="100"/>
      <c r="G77" s="100"/>
      <c r="H77" s="101"/>
      <c r="I77" s="101"/>
      <c r="J77" s="101"/>
      <c r="K77" s="102"/>
    </row>
    <row r="78" customFormat="false" ht="15" hidden="false" customHeight="false" outlineLevel="0" collapsed="false">
      <c r="A78" s="96"/>
      <c r="B78" s="103"/>
      <c r="C78" s="98"/>
      <c r="D78" s="99"/>
      <c r="E78" s="100"/>
      <c r="F78" s="100"/>
      <c r="G78" s="100"/>
      <c r="H78" s="102" t="n">
        <v>0.35</v>
      </c>
      <c r="I78" s="102" t="n">
        <v>0.45</v>
      </c>
      <c r="J78" s="102" t="n">
        <v>0.2</v>
      </c>
      <c r="K78" s="102"/>
    </row>
    <row r="79" customFormat="false" ht="15" hidden="false" customHeight="true" outlineLevel="0" collapsed="false">
      <c r="A79" s="96" t="n">
        <v>24</v>
      </c>
      <c r="B79" s="103" t="s">
        <v>242</v>
      </c>
      <c r="C79" s="98" t="n">
        <f aca="false">(sintética!$C$56)*1.2497</f>
        <v>14158.2851853438</v>
      </c>
      <c r="D79" s="99" t="n">
        <f aca="false">C79/$C$88*100</f>
        <v>0.379306849443512</v>
      </c>
      <c r="E79" s="100"/>
      <c r="F79" s="100"/>
      <c r="G79" s="100"/>
      <c r="H79" s="100"/>
      <c r="I79" s="100" t="n">
        <f aca="false">$C$79*I81</f>
        <v>4955.39981487034</v>
      </c>
      <c r="J79" s="100" t="n">
        <f aca="false">$C$79*J81</f>
        <v>6371.22833340472</v>
      </c>
      <c r="K79" s="100" t="n">
        <f aca="false">$C$79*K81</f>
        <v>2831.65703706877</v>
      </c>
    </row>
    <row r="80" customFormat="false" ht="6.95" hidden="false" customHeight="true" outlineLevel="0" collapsed="false">
      <c r="A80" s="96"/>
      <c r="B80" s="103"/>
      <c r="C80" s="98"/>
      <c r="D80" s="99"/>
      <c r="E80" s="100"/>
      <c r="F80" s="100"/>
      <c r="G80" s="100"/>
      <c r="H80" s="100"/>
      <c r="I80" s="101"/>
      <c r="J80" s="101"/>
      <c r="K80" s="101"/>
    </row>
    <row r="81" customFormat="false" ht="15" hidden="false" customHeight="false" outlineLevel="0" collapsed="false">
      <c r="A81" s="96"/>
      <c r="B81" s="103"/>
      <c r="C81" s="98"/>
      <c r="D81" s="99"/>
      <c r="E81" s="100"/>
      <c r="F81" s="100"/>
      <c r="G81" s="100"/>
      <c r="H81" s="100"/>
      <c r="I81" s="102" t="n">
        <v>0.35</v>
      </c>
      <c r="J81" s="102" t="n">
        <v>0.45</v>
      </c>
      <c r="K81" s="102" t="n">
        <v>0.2</v>
      </c>
    </row>
    <row r="82" customFormat="false" ht="15" hidden="false" customHeight="true" outlineLevel="0" collapsed="false">
      <c r="A82" s="96" t="n">
        <v>25</v>
      </c>
      <c r="B82" s="103" t="s">
        <v>932</v>
      </c>
      <c r="C82" s="98" t="n">
        <f aca="false">(sintética!$C$58)*1.2497</f>
        <v>46598.32171808</v>
      </c>
      <c r="D82" s="99" t="n">
        <f aca="false">C82/$C$88*100</f>
        <v>1.24839006764299</v>
      </c>
      <c r="E82" s="100"/>
      <c r="F82" s="100"/>
      <c r="G82" s="100"/>
      <c r="H82" s="100"/>
      <c r="I82" s="102"/>
      <c r="J82" s="100" t="n">
        <f aca="false">$C$82*J84</f>
        <v>30288.909116752</v>
      </c>
      <c r="K82" s="100" t="n">
        <f aca="false">$C$82*K84</f>
        <v>16309.412601328</v>
      </c>
    </row>
    <row r="83" customFormat="false" ht="6.95" hidden="false" customHeight="true" outlineLevel="0" collapsed="false">
      <c r="A83" s="96"/>
      <c r="B83" s="103"/>
      <c r="C83" s="98"/>
      <c r="D83" s="99"/>
      <c r="E83" s="100"/>
      <c r="F83" s="100"/>
      <c r="G83" s="100"/>
      <c r="H83" s="100"/>
      <c r="I83" s="102"/>
      <c r="J83" s="101"/>
      <c r="K83" s="101"/>
    </row>
    <row r="84" customFormat="false" ht="15" hidden="false" customHeight="false" outlineLevel="0" collapsed="false">
      <c r="A84" s="96"/>
      <c r="B84" s="103"/>
      <c r="C84" s="98"/>
      <c r="D84" s="99"/>
      <c r="E84" s="100"/>
      <c r="F84" s="100"/>
      <c r="G84" s="100"/>
      <c r="H84" s="100"/>
      <c r="I84" s="102"/>
      <c r="J84" s="102" t="n">
        <v>0.65</v>
      </c>
      <c r="K84" s="102" t="n">
        <v>0.35</v>
      </c>
    </row>
    <row r="85" customFormat="false" ht="15" hidden="false" customHeight="true" outlineLevel="0" collapsed="false">
      <c r="A85" s="96" t="n">
        <v>26</v>
      </c>
      <c r="B85" s="103" t="s">
        <v>249</v>
      </c>
      <c r="C85" s="98" t="n">
        <f aca="false">(sintética!$C$60)*1.2497</f>
        <v>10928.0203955</v>
      </c>
      <c r="D85" s="99" t="n">
        <f aca="false">C85/$C$88*100</f>
        <v>0.2927665979749</v>
      </c>
      <c r="E85" s="100"/>
      <c r="F85" s="100"/>
      <c r="G85" s="100"/>
      <c r="H85" s="100"/>
      <c r="I85" s="100"/>
      <c r="J85" s="100"/>
      <c r="K85" s="100" t="n">
        <f aca="false">$C$85*K87</f>
        <v>10928.0203955</v>
      </c>
    </row>
    <row r="86" customFormat="false" ht="6.95" hidden="false" customHeight="true" outlineLevel="0" collapsed="false">
      <c r="A86" s="96"/>
      <c r="B86" s="103"/>
      <c r="C86" s="98"/>
      <c r="D86" s="99"/>
      <c r="E86" s="100"/>
      <c r="F86" s="100"/>
      <c r="G86" s="100"/>
      <c r="H86" s="100"/>
      <c r="I86" s="100"/>
      <c r="J86" s="102"/>
      <c r="K86" s="101"/>
    </row>
    <row r="87" customFormat="false" ht="15" hidden="false" customHeight="false" outlineLevel="0" collapsed="false">
      <c r="A87" s="96"/>
      <c r="B87" s="103"/>
      <c r="C87" s="98"/>
      <c r="D87" s="99"/>
      <c r="E87" s="100"/>
      <c r="F87" s="100"/>
      <c r="G87" s="100"/>
      <c r="H87" s="100"/>
      <c r="I87" s="100"/>
      <c r="J87" s="102"/>
      <c r="K87" s="102" t="n">
        <v>1</v>
      </c>
    </row>
    <row r="88" customFormat="false" ht="15" hidden="false" customHeight="false" outlineLevel="0" collapsed="false">
      <c r="A88" s="105"/>
      <c r="B88" s="106" t="s">
        <v>978</v>
      </c>
      <c r="C88" s="107" t="n">
        <f aca="false">SUM(C10:C87)</f>
        <v>3732673.21856057</v>
      </c>
      <c r="D88" s="108"/>
      <c r="E88" s="109" t="n">
        <f aca="false">E10+E13+E16+E19+E22+E25+E28+E31+E34+E37+E40+E43+E46+E49+E52+E55+E58+E61+E64+E67+E70+E73+E76+E79+E82+E85</f>
        <v>410188.00187205</v>
      </c>
      <c r="F88" s="109" t="n">
        <f aca="false">F10+F13+F16+F19+F22+F25+F28+F31+F34+F37+F40+F43+F46+F49+F52+F55+F58+F61+F64+F67+F70+F73+F76+F79+F82+F85</f>
        <v>405611.346857932</v>
      </c>
      <c r="G88" s="109" t="n">
        <f aca="false">G10+G13+G16+G19+G22+G25+G28+G31+G34+G37+G40+G43+G46+G49+G52+G55+G58+G61+G64+G67+G70+G73+G76+G79+G82+G85</f>
        <v>533956.156477216</v>
      </c>
      <c r="H88" s="109" t="n">
        <f aca="false">H10+H13+H16+H19+H22+H25+H28+H31+H34+H37+H40+H43+H46+H49+H52+H55+H58+H61+H64+H67+H70+H73+H76+H79+H82+H85</f>
        <v>531939.730373155</v>
      </c>
      <c r="I88" s="109" t="n">
        <f aca="false">I10+I13+I16+I19+I22+I25+I28+I31+I34+I37+I40+I43+I46+I49+I52+I55+I58+I61+I64+I67+I70+I73+I76+I79+I82+I85</f>
        <v>683317.636754094</v>
      </c>
      <c r="J88" s="109" t="n">
        <f aca="false">J10+J13+J16+J19+J22+J25+J28+J31+J34+J37+J40+J43+J46+J49+J52+J55+J58+J61+J64+J67+J70+J73+J76+J79+J82+J85</f>
        <v>552246.372850687</v>
      </c>
      <c r="K88" s="109" t="n">
        <f aca="false">K10+K13+K16+K19+K22+K25+K28+K31+K34+K37+K40+K43+K46+K49+K52+K55+K58+K61+K64+K67+K70+K73+K76+K79+K82+K85</f>
        <v>615413.973375436</v>
      </c>
    </row>
    <row r="89" customFormat="false" ht="15.75" hidden="false" customHeight="false" outlineLevel="0" collapsed="false">
      <c r="A89" s="110"/>
      <c r="B89" s="111" t="s">
        <v>979</v>
      </c>
      <c r="C89" s="112"/>
      <c r="D89" s="113" t="n">
        <f aca="false">SUM(D10:D87)</f>
        <v>100</v>
      </c>
      <c r="E89" s="114" t="n">
        <f aca="false">E88/$C$88</f>
        <v>0.109891216791335</v>
      </c>
      <c r="F89" s="114" t="n">
        <f aca="false">F88/$C$88</f>
        <v>0.108665110259598</v>
      </c>
      <c r="G89" s="114" t="n">
        <f aca="false">G88/$C$88</f>
        <v>0.143049263948995</v>
      </c>
      <c r="H89" s="114" t="n">
        <f aca="false">H88/$C$88</f>
        <v>0.142509054296022</v>
      </c>
      <c r="I89" s="114" t="n">
        <f aca="false">I88/$C$88</f>
        <v>0.183063878551255</v>
      </c>
      <c r="J89" s="114" t="n">
        <f aca="false">J88/$C$88</f>
        <v>0.147949295455242</v>
      </c>
      <c r="K89" s="114" t="n">
        <f aca="false">K88/$C$88</f>
        <v>0.164872180697553</v>
      </c>
    </row>
    <row r="90" customFormat="false" ht="15" hidden="false" customHeight="false" outlineLevel="0" collapsed="false">
      <c r="A90" s="105"/>
      <c r="B90" s="106" t="s">
        <v>980</v>
      </c>
      <c r="C90" s="108"/>
      <c r="D90" s="108"/>
      <c r="E90" s="115" t="n">
        <f aca="false">E88</f>
        <v>410188.00187205</v>
      </c>
      <c r="F90" s="115" t="n">
        <f aca="false">F88+E90</f>
        <v>815799.348729982</v>
      </c>
      <c r="G90" s="115" t="n">
        <f aca="false">G88+F90</f>
        <v>1349755.5052072</v>
      </c>
      <c r="H90" s="115" t="n">
        <f aca="false">H88+G90</f>
        <v>1881695.23558035</v>
      </c>
      <c r="I90" s="115" t="n">
        <f aca="false">I88+H90</f>
        <v>2565012.87233445</v>
      </c>
      <c r="J90" s="115" t="n">
        <f aca="false">J88+I90</f>
        <v>3117259.24518513</v>
      </c>
      <c r="K90" s="115" t="n">
        <f aca="false">K88+J90</f>
        <v>3732673.21856057</v>
      </c>
    </row>
  </sheetData>
  <mergeCells count="106">
    <mergeCell ref="A1:B1"/>
    <mergeCell ref="A6:K6"/>
    <mergeCell ref="A10:A12"/>
    <mergeCell ref="B10:B12"/>
    <mergeCell ref="C10:C12"/>
    <mergeCell ref="D10:D12"/>
    <mergeCell ref="A13:A15"/>
    <mergeCell ref="B13:B15"/>
    <mergeCell ref="C13:C15"/>
    <mergeCell ref="D13:D15"/>
    <mergeCell ref="A16:A18"/>
    <mergeCell ref="B16:B18"/>
    <mergeCell ref="C16:C18"/>
    <mergeCell ref="D16:D18"/>
    <mergeCell ref="A19:A21"/>
    <mergeCell ref="B19:B21"/>
    <mergeCell ref="C19:C21"/>
    <mergeCell ref="D19:D21"/>
    <mergeCell ref="A22:A24"/>
    <mergeCell ref="B22:B24"/>
    <mergeCell ref="C22:C24"/>
    <mergeCell ref="D22:D24"/>
    <mergeCell ref="A25:A27"/>
    <mergeCell ref="B25:B27"/>
    <mergeCell ref="C25:C27"/>
    <mergeCell ref="D25:D27"/>
    <mergeCell ref="A28:A30"/>
    <mergeCell ref="B28:B30"/>
    <mergeCell ref="C28:C30"/>
    <mergeCell ref="D28:D30"/>
    <mergeCell ref="A31:A33"/>
    <mergeCell ref="B31:B33"/>
    <mergeCell ref="C31:C33"/>
    <mergeCell ref="D31:D33"/>
    <mergeCell ref="A34:A36"/>
    <mergeCell ref="B34:B36"/>
    <mergeCell ref="C34:C36"/>
    <mergeCell ref="D34:D36"/>
    <mergeCell ref="A37:A39"/>
    <mergeCell ref="B37:B39"/>
    <mergeCell ref="C37:C39"/>
    <mergeCell ref="D37:D39"/>
    <mergeCell ref="A40:A42"/>
    <mergeCell ref="B40:B42"/>
    <mergeCell ref="C40:C42"/>
    <mergeCell ref="D40:D42"/>
    <mergeCell ref="A43:A45"/>
    <mergeCell ref="B43:B45"/>
    <mergeCell ref="C43:C45"/>
    <mergeCell ref="D43:D45"/>
    <mergeCell ref="A46:A48"/>
    <mergeCell ref="B46:B48"/>
    <mergeCell ref="C46:C48"/>
    <mergeCell ref="D46:D48"/>
    <mergeCell ref="A49:A51"/>
    <mergeCell ref="B49:B51"/>
    <mergeCell ref="C49:C51"/>
    <mergeCell ref="D49:D51"/>
    <mergeCell ref="A52:A54"/>
    <mergeCell ref="B52:B54"/>
    <mergeCell ref="C52:C54"/>
    <mergeCell ref="D52:D54"/>
    <mergeCell ref="A55:A57"/>
    <mergeCell ref="B55:B57"/>
    <mergeCell ref="C55:C57"/>
    <mergeCell ref="D55:D57"/>
    <mergeCell ref="A58:A60"/>
    <mergeCell ref="B58:B60"/>
    <mergeCell ref="C58:C60"/>
    <mergeCell ref="D58:D60"/>
    <mergeCell ref="A61:A63"/>
    <mergeCell ref="B61:B63"/>
    <mergeCell ref="C61:C63"/>
    <mergeCell ref="D61:D63"/>
    <mergeCell ref="A64:A66"/>
    <mergeCell ref="B64:B66"/>
    <mergeCell ref="C64:C66"/>
    <mergeCell ref="D64:D66"/>
    <mergeCell ref="A67:A69"/>
    <mergeCell ref="B67:B69"/>
    <mergeCell ref="C67:C69"/>
    <mergeCell ref="D67:D69"/>
    <mergeCell ref="A70:A72"/>
    <mergeCell ref="B70:B72"/>
    <mergeCell ref="C70:C72"/>
    <mergeCell ref="D70:D72"/>
    <mergeCell ref="A73:A75"/>
    <mergeCell ref="B73:B75"/>
    <mergeCell ref="C73:C75"/>
    <mergeCell ref="D73:D75"/>
    <mergeCell ref="A76:A78"/>
    <mergeCell ref="B76:B78"/>
    <mergeCell ref="C76:C78"/>
    <mergeCell ref="D76:D78"/>
    <mergeCell ref="A79:A81"/>
    <mergeCell ref="B79:B81"/>
    <mergeCell ref="C79:C81"/>
    <mergeCell ref="D79:D81"/>
    <mergeCell ref="A82:A84"/>
    <mergeCell ref="B82:B84"/>
    <mergeCell ref="C82:C84"/>
    <mergeCell ref="D82:D84"/>
    <mergeCell ref="A85:A87"/>
    <mergeCell ref="B85:B87"/>
    <mergeCell ref="C85:C87"/>
    <mergeCell ref="D85:D87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097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E24" activeCellId="0" sqref="E24"/>
    </sheetView>
  </sheetViews>
  <sheetFormatPr defaultRowHeight="13.8" zeroHeight="false" outlineLevelRow="0" outlineLevelCol="0"/>
  <cols>
    <col collapsed="false" customWidth="true" hidden="false" outlineLevel="0" max="1" min="1" style="0" width="19"/>
    <col collapsed="false" customWidth="true" hidden="false" outlineLevel="0" max="2" min="2" style="0" width="93.41"/>
    <col collapsed="false" customWidth="true" hidden="false" outlineLevel="0" max="3" min="3" style="0" width="11.71"/>
    <col collapsed="false" customWidth="true" hidden="false" outlineLevel="0" max="4" min="4" style="0" width="14.01"/>
    <col collapsed="false" customWidth="true" hidden="false" outlineLevel="0" max="5" min="5" style="0" width="14.15"/>
    <col collapsed="false" customWidth="true" hidden="false" outlineLevel="0" max="6" min="6" style="0" width="16.87"/>
    <col collapsed="false" customWidth="true" hidden="false" outlineLevel="0" max="7" min="7" style="0" width="14.43"/>
    <col collapsed="false" customWidth="true" hidden="false" outlineLevel="0" max="8" min="8" style="0" width="15.71"/>
    <col collapsed="false" customWidth="true" hidden="false" outlineLevel="0" max="1025" min="9" style="0" width="8.67"/>
  </cols>
  <sheetData>
    <row r="1" customFormat="false" ht="15.75" hidden="false" customHeight="false" outlineLevel="0" collapsed="false">
      <c r="A1" s="2" t="s">
        <v>0</v>
      </c>
      <c r="B1" s="2"/>
    </row>
    <row r="2" customFormat="false" ht="15.75" hidden="false" customHeight="false" outlineLevel="0" collapsed="false">
      <c r="A2" s="4" t="s">
        <v>1</v>
      </c>
      <c r="B2" s="5"/>
      <c r="C2" s="116"/>
      <c r="D2" s="117"/>
    </row>
    <row r="3" customFormat="false" ht="15.75" hidden="false" customHeight="false" outlineLevel="0" collapsed="false">
      <c r="A3" s="8" t="s">
        <v>2</v>
      </c>
      <c r="B3" s="5"/>
      <c r="C3" s="116"/>
      <c r="D3" s="117"/>
    </row>
    <row r="4" customFormat="false" ht="15.75" hidden="false" customHeight="false" outlineLevel="0" collapsed="false">
      <c r="A4" s="4" t="s">
        <v>3</v>
      </c>
      <c r="B4" s="5"/>
      <c r="C4" s="116"/>
      <c r="D4" s="117"/>
    </row>
    <row r="5" customFormat="false" ht="15" hidden="false" customHeight="false" outlineLevel="0" collapsed="false">
      <c r="B5" s="118"/>
      <c r="C5" s="116"/>
      <c r="D5" s="117"/>
    </row>
    <row r="6" customFormat="false" ht="15.75" hidden="false" customHeight="false" outlineLevel="0" collapsed="false">
      <c r="A6" s="119" t="s">
        <v>981</v>
      </c>
      <c r="B6" s="119"/>
      <c r="C6" s="119"/>
      <c r="D6" s="119"/>
      <c r="E6" s="119"/>
      <c r="F6" s="119"/>
      <c r="G6" s="119"/>
      <c r="H6" s="119"/>
    </row>
    <row r="7" customFormat="false" ht="15" hidden="false" customHeight="false" outlineLevel="0" collapsed="false">
      <c r="C7" s="120"/>
      <c r="D7" s="117"/>
    </row>
    <row r="8" customFormat="false" ht="13.8" hidden="false" customHeight="false" outlineLevel="0" collapsed="false">
      <c r="A8" s="121" t="s">
        <v>6</v>
      </c>
      <c r="B8" s="121" t="s">
        <v>7</v>
      </c>
      <c r="C8" s="122" t="s">
        <v>8</v>
      </c>
      <c r="D8" s="123" t="s">
        <v>9</v>
      </c>
      <c r="E8" s="124" t="s">
        <v>10</v>
      </c>
      <c r="F8" s="124" t="s">
        <v>11</v>
      </c>
      <c r="G8" s="124" t="s">
        <v>982</v>
      </c>
      <c r="H8" s="125" t="s">
        <v>983</v>
      </c>
    </row>
    <row r="9" customFormat="false" ht="17.1" hidden="false" customHeight="true" outlineLevel="0" collapsed="false">
      <c r="A9" s="126"/>
      <c r="B9" s="127"/>
      <c r="C9" s="128"/>
      <c r="D9" s="129"/>
      <c r="E9" s="130"/>
      <c r="F9" s="130"/>
      <c r="G9" s="130"/>
      <c r="H9" s="130"/>
    </row>
    <row r="10" customFormat="false" ht="17.1" hidden="false" customHeight="true" outlineLevel="0" collapsed="false">
      <c r="A10" s="22" t="s">
        <v>903</v>
      </c>
      <c r="B10" s="23" t="s">
        <v>984</v>
      </c>
      <c r="C10" s="29" t="s">
        <v>213</v>
      </c>
      <c r="D10" s="131"/>
      <c r="E10" s="24"/>
      <c r="F10" s="24"/>
      <c r="G10" s="24"/>
      <c r="H10" s="24" t="n">
        <f aca="false">SUM(G11:G15)</f>
        <v>3.4338</v>
      </c>
    </row>
    <row r="11" customFormat="false" ht="17.1" hidden="false" customHeight="true" outlineLevel="0" collapsed="false">
      <c r="A11" s="16"/>
      <c r="B11" s="17" t="s">
        <v>985</v>
      </c>
      <c r="C11" s="18" t="s">
        <v>213</v>
      </c>
      <c r="D11" s="132" t="n">
        <v>1.1</v>
      </c>
      <c r="E11" s="19" t="n">
        <f aca="false">150/100</f>
        <v>1.5</v>
      </c>
      <c r="F11" s="19" t="n">
        <f aca="false">D11*E11</f>
        <v>1.65</v>
      </c>
      <c r="G11" s="19"/>
      <c r="H11" s="19"/>
    </row>
    <row r="12" customFormat="false" ht="17.1" hidden="false" customHeight="true" outlineLevel="0" collapsed="false">
      <c r="A12" s="16"/>
      <c r="B12" s="49" t="s">
        <v>986</v>
      </c>
      <c r="C12" s="18"/>
      <c r="D12" s="132"/>
      <c r="E12" s="19"/>
      <c r="F12" s="19"/>
      <c r="G12" s="24" t="n">
        <f aca="false">F11</f>
        <v>1.65</v>
      </c>
      <c r="H12" s="19"/>
    </row>
    <row r="13" customFormat="false" ht="17.1" hidden="false" customHeight="true" outlineLevel="0" collapsed="false">
      <c r="A13" s="16"/>
      <c r="B13" s="17" t="s">
        <v>987</v>
      </c>
      <c r="C13" s="18" t="s">
        <v>140</v>
      </c>
      <c r="D13" s="132" t="n">
        <v>0.03</v>
      </c>
      <c r="E13" s="19" t="n">
        <v>31.98</v>
      </c>
      <c r="F13" s="19" t="n">
        <f aca="false">D13*E13</f>
        <v>0.9594</v>
      </c>
      <c r="G13" s="24"/>
      <c r="H13" s="19"/>
    </row>
    <row r="14" customFormat="false" ht="17.1" hidden="false" customHeight="true" outlineLevel="0" collapsed="false">
      <c r="A14" s="126"/>
      <c r="B14" s="17" t="s">
        <v>988</v>
      </c>
      <c r="C14" s="18" t="s">
        <v>140</v>
      </c>
      <c r="D14" s="132" t="n">
        <v>0.03</v>
      </c>
      <c r="E14" s="19" t="n">
        <v>27.48</v>
      </c>
      <c r="F14" s="19" t="n">
        <f aca="false">D14*E14</f>
        <v>0.8244</v>
      </c>
      <c r="G14" s="130"/>
      <c r="H14" s="130"/>
    </row>
    <row r="15" customFormat="false" ht="17.1" hidden="false" customHeight="true" outlineLevel="0" collapsed="false">
      <c r="A15" s="22"/>
      <c r="B15" s="49" t="s">
        <v>989</v>
      </c>
      <c r="C15" s="29"/>
      <c r="D15" s="131"/>
      <c r="E15" s="24"/>
      <c r="F15" s="19"/>
      <c r="G15" s="24" t="n">
        <f aca="false">SUM(F13:F14)</f>
        <v>1.7838</v>
      </c>
      <c r="H15" s="24"/>
    </row>
    <row r="16" customFormat="false" ht="17.1" hidden="false" customHeight="true" outlineLevel="0" collapsed="false">
      <c r="A16" s="133"/>
      <c r="B16" s="134"/>
      <c r="C16" s="135"/>
      <c r="D16" s="136"/>
      <c r="E16" s="42"/>
      <c r="F16" s="42"/>
      <c r="G16" s="137"/>
      <c r="H16" s="42"/>
    </row>
    <row r="17" customFormat="false" ht="17.1" hidden="false" customHeight="true" outlineLevel="0" collapsed="false">
      <c r="A17" s="133"/>
      <c r="B17" s="138"/>
      <c r="C17" s="135"/>
      <c r="D17" s="136"/>
      <c r="E17" s="42"/>
      <c r="F17" s="42"/>
      <c r="G17" s="137"/>
      <c r="H17" s="42"/>
    </row>
    <row r="18" customFormat="false" ht="17.1" hidden="false" customHeight="true" outlineLevel="0" collapsed="false">
      <c r="A18" s="139"/>
      <c r="B18" s="140"/>
      <c r="C18" s="141"/>
      <c r="D18" s="142"/>
      <c r="E18" s="143"/>
      <c r="F18" s="42"/>
      <c r="G18" s="143"/>
      <c r="H18" s="143"/>
    </row>
    <row r="19" customFormat="false" ht="17.1" hidden="false" customHeight="true" outlineLevel="0" collapsed="false">
      <c r="A19" s="144"/>
      <c r="B19" s="145"/>
      <c r="C19" s="146"/>
      <c r="D19" s="136"/>
      <c r="E19" s="42"/>
      <c r="F19" s="42"/>
      <c r="G19" s="137"/>
      <c r="H19" s="137"/>
    </row>
    <row r="20" customFormat="false" ht="17.1" hidden="false" customHeight="true" outlineLevel="0" collapsed="false">
      <c r="A20" s="133"/>
      <c r="B20" s="134"/>
      <c r="C20" s="135"/>
      <c r="D20" s="136"/>
      <c r="E20" s="42"/>
      <c r="F20" s="42"/>
      <c r="G20" s="137"/>
      <c r="H20" s="42"/>
    </row>
    <row r="21" customFormat="false" ht="17.1" hidden="false" customHeight="true" outlineLevel="0" collapsed="false">
      <c r="A21" s="133"/>
      <c r="B21" s="134"/>
      <c r="C21" s="135"/>
      <c r="D21" s="136"/>
      <c r="E21" s="42"/>
      <c r="F21" s="42"/>
      <c r="G21" s="137"/>
      <c r="H21" s="42"/>
    </row>
    <row r="22" customFormat="false" ht="17.1" hidden="false" customHeight="true" outlineLevel="0" collapsed="false">
      <c r="A22" s="133"/>
      <c r="B22" s="138"/>
      <c r="C22" s="135"/>
      <c r="D22" s="136"/>
      <c r="E22" s="42"/>
      <c r="F22" s="42"/>
      <c r="G22" s="137"/>
      <c r="H22" s="42"/>
    </row>
    <row r="23" customFormat="false" ht="17.1" hidden="false" customHeight="true" outlineLevel="0" collapsed="false">
      <c r="A23" s="133"/>
      <c r="B23" s="138"/>
      <c r="C23" s="135"/>
      <c r="D23" s="136"/>
      <c r="E23" s="42"/>
      <c r="F23" s="42"/>
      <c r="G23" s="137"/>
      <c r="H23" s="42"/>
    </row>
    <row r="24" customFormat="false" ht="17.1" hidden="false" customHeight="true" outlineLevel="0" collapsed="false">
      <c r="A24" s="144"/>
      <c r="B24" s="145"/>
      <c r="C24" s="146"/>
      <c r="D24" s="136"/>
      <c r="E24" s="42"/>
      <c r="F24" s="42"/>
      <c r="G24" s="137"/>
      <c r="H24" s="137"/>
    </row>
    <row r="25" customFormat="false" ht="17.1" hidden="false" customHeight="true" outlineLevel="0" collapsed="false">
      <c r="A25" s="133"/>
      <c r="B25" s="134"/>
      <c r="C25" s="135"/>
      <c r="D25" s="136"/>
      <c r="E25" s="42"/>
      <c r="F25" s="42"/>
      <c r="G25" s="137"/>
      <c r="H25" s="42"/>
    </row>
    <row r="26" customFormat="false" ht="17.1" hidden="false" customHeight="true" outlineLevel="0" collapsed="false">
      <c r="A26" s="133"/>
      <c r="B26" s="134"/>
      <c r="C26" s="135"/>
      <c r="D26" s="136"/>
      <c r="E26" s="42"/>
      <c r="F26" s="42"/>
      <c r="G26" s="137"/>
      <c r="H26" s="42"/>
    </row>
    <row r="27" customFormat="false" ht="18.75" hidden="false" customHeight="true" outlineLevel="0" collapsed="false">
      <c r="A27" s="133"/>
      <c r="B27" s="138"/>
      <c r="C27" s="135"/>
      <c r="D27" s="136"/>
      <c r="E27" s="42"/>
      <c r="F27" s="42"/>
      <c r="G27" s="137"/>
      <c r="H27" s="42"/>
    </row>
    <row r="28" customFormat="false" ht="17.1" hidden="false" customHeight="true" outlineLevel="0" collapsed="false">
      <c r="A28" s="139"/>
      <c r="B28" s="140"/>
      <c r="C28" s="141"/>
      <c r="D28" s="142"/>
      <c r="E28" s="143"/>
      <c r="F28" s="143"/>
      <c r="G28" s="143"/>
      <c r="H28" s="143"/>
    </row>
    <row r="29" customFormat="false" ht="17.1" hidden="false" customHeight="true" outlineLevel="0" collapsed="false">
      <c r="A29" s="144"/>
      <c r="B29" s="145"/>
      <c r="C29" s="146"/>
      <c r="D29" s="136"/>
      <c r="E29" s="42"/>
      <c r="F29" s="42"/>
      <c r="G29" s="137"/>
      <c r="H29" s="137"/>
    </row>
    <row r="30" customFormat="false" ht="17.1" hidden="false" customHeight="true" outlineLevel="0" collapsed="false">
      <c r="A30" s="133"/>
      <c r="B30" s="134"/>
      <c r="C30" s="135"/>
      <c r="D30" s="136"/>
      <c r="E30" s="42"/>
      <c r="F30" s="42"/>
      <c r="G30" s="137"/>
      <c r="H30" s="42"/>
    </row>
    <row r="31" customFormat="false" ht="17.1" hidden="false" customHeight="true" outlineLevel="0" collapsed="false">
      <c r="A31" s="133"/>
      <c r="B31" s="138"/>
      <c r="C31" s="135"/>
      <c r="D31" s="136"/>
      <c r="E31" s="42"/>
      <c r="F31" s="42"/>
      <c r="G31" s="137"/>
      <c r="H31" s="42"/>
    </row>
    <row r="32" customFormat="false" ht="17.1" hidden="false" customHeight="true" outlineLevel="0" collapsed="false">
      <c r="A32" s="133"/>
      <c r="B32" s="138"/>
      <c r="C32" s="135"/>
      <c r="D32" s="136"/>
      <c r="E32" s="42"/>
      <c r="F32" s="42"/>
      <c r="G32" s="137"/>
      <c r="H32" s="42"/>
    </row>
    <row r="33" customFormat="false" ht="17.1" hidden="false" customHeight="true" outlineLevel="0" collapsed="false">
      <c r="A33" s="144"/>
      <c r="B33" s="145"/>
      <c r="C33" s="146"/>
      <c r="D33" s="136"/>
      <c r="E33" s="42"/>
      <c r="F33" s="42"/>
      <c r="G33" s="137"/>
      <c r="H33" s="137"/>
    </row>
    <row r="34" customFormat="false" ht="17.1" hidden="false" customHeight="true" outlineLevel="0" collapsed="false">
      <c r="A34" s="133"/>
      <c r="B34" s="134"/>
      <c r="C34" s="135"/>
      <c r="D34" s="136"/>
      <c r="E34" s="42"/>
      <c r="F34" s="42"/>
      <c r="G34" s="137"/>
      <c r="H34" s="137"/>
    </row>
    <row r="35" customFormat="false" ht="17.1" hidden="false" customHeight="true" outlineLevel="0" collapsed="false">
      <c r="A35" s="133"/>
      <c r="B35" s="138"/>
      <c r="C35" s="135"/>
      <c r="D35" s="136"/>
      <c r="E35" s="42"/>
      <c r="F35" s="42"/>
      <c r="G35" s="137"/>
      <c r="H35" s="137"/>
    </row>
    <row r="36" customFormat="false" ht="17.1" hidden="false" customHeight="true" outlineLevel="0" collapsed="false">
      <c r="A36" s="133"/>
      <c r="B36" s="138"/>
      <c r="C36" s="135"/>
      <c r="D36" s="136"/>
      <c r="E36" s="42"/>
      <c r="F36" s="42"/>
      <c r="G36" s="137"/>
      <c r="H36" s="137"/>
    </row>
    <row r="37" customFormat="false" ht="17.1" hidden="false" customHeight="true" outlineLevel="0" collapsed="false">
      <c r="A37" s="144"/>
      <c r="B37" s="145"/>
      <c r="C37" s="146"/>
      <c r="D37" s="136"/>
      <c r="E37" s="42"/>
      <c r="F37" s="42"/>
      <c r="G37" s="137"/>
      <c r="H37" s="137"/>
    </row>
    <row r="38" customFormat="false" ht="17.1" hidden="false" customHeight="true" outlineLevel="0" collapsed="false">
      <c r="A38" s="133"/>
      <c r="B38" s="134"/>
      <c r="C38" s="135"/>
      <c r="D38" s="136"/>
      <c r="E38" s="42"/>
      <c r="F38" s="42"/>
      <c r="G38" s="137"/>
      <c r="H38" s="137"/>
    </row>
    <row r="39" customFormat="false" ht="17.1" hidden="false" customHeight="true" outlineLevel="0" collapsed="false">
      <c r="A39" s="133"/>
      <c r="B39" s="138"/>
      <c r="C39" s="135"/>
      <c r="D39" s="136"/>
      <c r="E39" s="42"/>
      <c r="F39" s="42"/>
      <c r="G39" s="137"/>
      <c r="H39" s="137"/>
    </row>
    <row r="40" customFormat="false" ht="17.1" hidden="false" customHeight="true" outlineLevel="0" collapsed="false">
      <c r="A40" s="133"/>
      <c r="B40" s="138"/>
      <c r="C40" s="135"/>
      <c r="D40" s="136"/>
      <c r="E40" s="42"/>
      <c r="F40" s="42"/>
      <c r="G40" s="137"/>
      <c r="H40" s="137"/>
    </row>
    <row r="41" customFormat="false" ht="17.1" hidden="false" customHeight="true" outlineLevel="0" collapsed="false">
      <c r="A41" s="144"/>
      <c r="B41" s="145"/>
      <c r="C41" s="146"/>
      <c r="D41" s="136"/>
      <c r="E41" s="42"/>
      <c r="F41" s="42"/>
      <c r="G41" s="137"/>
      <c r="H41" s="137"/>
    </row>
    <row r="42" customFormat="false" ht="17.1" hidden="false" customHeight="true" outlineLevel="0" collapsed="false">
      <c r="A42" s="133"/>
      <c r="B42" s="134"/>
      <c r="C42" s="135"/>
      <c r="D42" s="136"/>
      <c r="E42" s="42"/>
      <c r="F42" s="42"/>
      <c r="G42" s="137"/>
      <c r="H42" s="137"/>
    </row>
    <row r="43" customFormat="false" ht="17.1" hidden="false" customHeight="true" outlineLevel="0" collapsed="false">
      <c r="A43" s="133"/>
      <c r="B43" s="138"/>
      <c r="C43" s="135"/>
      <c r="D43" s="136"/>
      <c r="E43" s="42"/>
      <c r="F43" s="42"/>
      <c r="G43" s="137"/>
      <c r="H43" s="42"/>
    </row>
    <row r="44" customFormat="false" ht="17.1" hidden="false" customHeight="true" outlineLevel="0" collapsed="false">
      <c r="A44" s="139"/>
      <c r="B44" s="140"/>
      <c r="C44" s="141"/>
      <c r="D44" s="142"/>
      <c r="E44" s="143"/>
      <c r="F44" s="143"/>
      <c r="G44" s="143"/>
      <c r="H44" s="143"/>
    </row>
    <row r="45" customFormat="false" ht="17.1" hidden="false" customHeight="true" outlineLevel="0" collapsed="false">
      <c r="A45" s="144"/>
      <c r="B45" s="145"/>
      <c r="C45" s="146"/>
      <c r="D45" s="136"/>
      <c r="E45" s="42"/>
      <c r="F45" s="42"/>
      <c r="G45" s="137"/>
      <c r="H45" s="137"/>
    </row>
    <row r="46" customFormat="false" ht="17.1" hidden="false" customHeight="true" outlineLevel="0" collapsed="false">
      <c r="A46" s="133"/>
      <c r="B46" s="134"/>
      <c r="C46" s="135"/>
      <c r="D46" s="136"/>
      <c r="E46" s="42"/>
      <c r="F46" s="42"/>
      <c r="G46" s="137"/>
      <c r="H46" s="143"/>
    </row>
    <row r="47" customFormat="false" ht="17.1" hidden="false" customHeight="true" outlineLevel="0" collapsed="false">
      <c r="A47" s="133"/>
      <c r="B47" s="134"/>
      <c r="C47" s="135"/>
      <c r="D47" s="136"/>
      <c r="E47" s="42"/>
      <c r="F47" s="42"/>
      <c r="G47" s="137"/>
      <c r="H47" s="143"/>
    </row>
    <row r="48" customFormat="false" ht="17.1" hidden="false" customHeight="true" outlineLevel="0" collapsed="false">
      <c r="A48" s="133"/>
      <c r="B48" s="134"/>
      <c r="C48" s="135"/>
      <c r="D48" s="136"/>
      <c r="E48" s="42"/>
      <c r="F48" s="42"/>
      <c r="G48" s="137"/>
      <c r="H48" s="143"/>
    </row>
    <row r="49" customFormat="false" ht="17.1" hidden="false" customHeight="true" outlineLevel="0" collapsed="false">
      <c r="A49" s="133"/>
      <c r="B49" s="134"/>
      <c r="C49" s="135"/>
      <c r="D49" s="136"/>
      <c r="E49" s="42"/>
      <c r="F49" s="42"/>
      <c r="G49" s="137"/>
      <c r="H49" s="143"/>
    </row>
    <row r="50" customFormat="false" ht="17.1" hidden="false" customHeight="true" outlineLevel="0" collapsed="false">
      <c r="A50" s="133"/>
      <c r="B50" s="138"/>
      <c r="C50" s="135"/>
      <c r="D50" s="136"/>
      <c r="E50" s="42"/>
      <c r="F50" s="42"/>
      <c r="G50" s="137"/>
      <c r="H50" s="143"/>
    </row>
    <row r="51" customFormat="false" ht="17.1" hidden="false" customHeight="true" outlineLevel="0" collapsed="false">
      <c r="A51" s="133"/>
      <c r="B51" s="134"/>
      <c r="C51" s="135"/>
      <c r="D51" s="136"/>
      <c r="E51" s="42"/>
      <c r="F51" s="42"/>
      <c r="G51" s="137"/>
      <c r="H51" s="143"/>
    </row>
    <row r="52" customFormat="false" ht="17.1" hidden="false" customHeight="true" outlineLevel="0" collapsed="false">
      <c r="A52" s="133"/>
      <c r="B52" s="134"/>
      <c r="C52" s="135"/>
      <c r="D52" s="136"/>
      <c r="E52" s="42"/>
      <c r="F52" s="42"/>
      <c r="G52" s="137"/>
      <c r="H52" s="143"/>
    </row>
    <row r="53" customFormat="false" ht="17.1" hidden="false" customHeight="true" outlineLevel="0" collapsed="false">
      <c r="A53" s="133"/>
      <c r="B53" s="138"/>
      <c r="C53" s="135"/>
      <c r="D53" s="136"/>
      <c r="E53" s="42"/>
      <c r="F53" s="42"/>
      <c r="G53" s="137"/>
      <c r="H53" s="143"/>
    </row>
    <row r="54" customFormat="false" ht="17.1" hidden="false" customHeight="true" outlineLevel="0" collapsed="false">
      <c r="A54" s="133"/>
      <c r="B54" s="138"/>
      <c r="C54" s="135"/>
      <c r="D54" s="136"/>
      <c r="E54" s="42"/>
      <c r="F54" s="42"/>
      <c r="G54" s="137"/>
      <c r="H54" s="143"/>
    </row>
    <row r="55" customFormat="false" ht="17.1" hidden="false" customHeight="true" outlineLevel="0" collapsed="false">
      <c r="A55" s="144"/>
      <c r="B55" s="145"/>
      <c r="C55" s="146"/>
      <c r="D55" s="136"/>
      <c r="E55" s="42"/>
      <c r="F55" s="42"/>
      <c r="G55" s="137"/>
      <c r="H55" s="137"/>
    </row>
    <row r="56" customFormat="false" ht="17.1" hidden="false" customHeight="true" outlineLevel="0" collapsed="false">
      <c r="A56" s="133"/>
      <c r="B56" s="134"/>
      <c r="C56" s="135"/>
      <c r="D56" s="136"/>
      <c r="E56" s="42"/>
      <c r="F56" s="42"/>
      <c r="G56" s="137"/>
      <c r="H56" s="143"/>
    </row>
    <row r="57" customFormat="false" ht="17.1" hidden="false" customHeight="true" outlineLevel="0" collapsed="false">
      <c r="A57" s="133"/>
      <c r="B57" s="134"/>
      <c r="C57" s="135"/>
      <c r="D57" s="136"/>
      <c r="E57" s="42"/>
      <c r="F57" s="42"/>
      <c r="G57" s="137"/>
      <c r="H57" s="143"/>
    </row>
    <row r="58" customFormat="false" ht="17.1" hidden="false" customHeight="true" outlineLevel="0" collapsed="false">
      <c r="A58" s="133"/>
      <c r="B58" s="134"/>
      <c r="C58" s="135"/>
      <c r="D58" s="136"/>
      <c r="E58" s="42"/>
      <c r="F58" s="42"/>
      <c r="G58" s="137"/>
      <c r="H58" s="143"/>
    </row>
    <row r="59" customFormat="false" ht="17.1" hidden="false" customHeight="true" outlineLevel="0" collapsed="false">
      <c r="A59" s="133"/>
      <c r="B59" s="134"/>
      <c r="C59" s="135"/>
      <c r="D59" s="136"/>
      <c r="E59" s="42"/>
      <c r="F59" s="42"/>
      <c r="G59" s="137"/>
      <c r="H59" s="143"/>
    </row>
    <row r="60" customFormat="false" ht="17.1" hidden="false" customHeight="true" outlineLevel="0" collapsed="false">
      <c r="A60" s="133"/>
      <c r="B60" s="134"/>
      <c r="C60" s="135"/>
      <c r="D60" s="136"/>
      <c r="E60" s="42"/>
      <c r="F60" s="42"/>
      <c r="G60" s="137"/>
      <c r="H60" s="143"/>
    </row>
    <row r="61" customFormat="false" ht="17.1" hidden="false" customHeight="true" outlineLevel="0" collapsed="false">
      <c r="A61" s="133"/>
      <c r="B61" s="138"/>
      <c r="C61" s="135"/>
      <c r="D61" s="136"/>
      <c r="E61" s="42"/>
      <c r="F61" s="42"/>
      <c r="G61" s="137"/>
      <c r="H61" s="143"/>
    </row>
    <row r="62" customFormat="false" ht="17.1" hidden="false" customHeight="true" outlineLevel="0" collapsed="false">
      <c r="A62" s="133"/>
      <c r="B62" s="134"/>
      <c r="C62" s="135"/>
      <c r="D62" s="136"/>
      <c r="E62" s="42"/>
      <c r="F62" s="42"/>
      <c r="G62" s="137"/>
      <c r="H62" s="143"/>
    </row>
    <row r="63" customFormat="false" ht="17.1" hidden="false" customHeight="true" outlineLevel="0" collapsed="false">
      <c r="A63" s="133"/>
      <c r="B63" s="134"/>
      <c r="C63" s="135"/>
      <c r="D63" s="136"/>
      <c r="E63" s="42"/>
      <c r="F63" s="42"/>
      <c r="G63" s="137"/>
      <c r="H63" s="143"/>
    </row>
    <row r="64" customFormat="false" ht="17.1" hidden="false" customHeight="true" outlineLevel="0" collapsed="false">
      <c r="A64" s="133"/>
      <c r="B64" s="134"/>
      <c r="C64" s="135"/>
      <c r="D64" s="136"/>
      <c r="E64" s="42"/>
      <c r="F64" s="42"/>
      <c r="G64" s="137"/>
      <c r="H64" s="143"/>
    </row>
    <row r="65" customFormat="false" ht="17.1" hidden="false" customHeight="true" outlineLevel="0" collapsed="false">
      <c r="A65" s="133"/>
      <c r="B65" s="138"/>
      <c r="C65" s="135"/>
      <c r="D65" s="136"/>
      <c r="E65" s="42"/>
      <c r="F65" s="42"/>
      <c r="G65" s="137"/>
      <c r="H65" s="143"/>
    </row>
    <row r="66" customFormat="false" ht="17.1" hidden="false" customHeight="true" outlineLevel="0" collapsed="false">
      <c r="A66" s="133"/>
      <c r="B66" s="138"/>
      <c r="C66" s="135"/>
      <c r="D66" s="136"/>
      <c r="E66" s="42"/>
      <c r="F66" s="42"/>
      <c r="G66" s="137"/>
      <c r="H66" s="143"/>
    </row>
    <row r="67" customFormat="false" ht="17.1" hidden="false" customHeight="true" outlineLevel="0" collapsed="false">
      <c r="A67" s="144"/>
      <c r="B67" s="145"/>
      <c r="C67" s="135"/>
      <c r="D67" s="136"/>
      <c r="E67" s="42"/>
      <c r="F67" s="42"/>
      <c r="G67" s="137"/>
      <c r="H67" s="137"/>
    </row>
    <row r="68" customFormat="false" ht="17.1" hidden="false" customHeight="true" outlineLevel="0" collapsed="false">
      <c r="A68" s="133"/>
      <c r="B68" s="134"/>
      <c r="C68" s="135"/>
      <c r="D68" s="136"/>
      <c r="E68" s="42"/>
      <c r="F68" s="42"/>
      <c r="G68" s="137"/>
      <c r="H68" s="143"/>
    </row>
    <row r="69" customFormat="false" ht="17.1" hidden="false" customHeight="true" outlineLevel="0" collapsed="false">
      <c r="A69" s="133"/>
      <c r="B69" s="134"/>
      <c r="C69" s="135"/>
      <c r="D69" s="136"/>
      <c r="E69" s="42"/>
      <c r="F69" s="42"/>
      <c r="G69" s="137"/>
      <c r="H69" s="143"/>
    </row>
    <row r="70" customFormat="false" ht="17.1" hidden="false" customHeight="true" outlineLevel="0" collapsed="false">
      <c r="A70" s="133"/>
      <c r="B70" s="138"/>
      <c r="C70" s="135"/>
      <c r="D70" s="136"/>
      <c r="E70" s="42"/>
      <c r="F70" s="42"/>
      <c r="G70" s="137"/>
      <c r="H70" s="143"/>
    </row>
    <row r="71" customFormat="false" ht="17.1" hidden="false" customHeight="true" outlineLevel="0" collapsed="false">
      <c r="A71" s="133"/>
      <c r="B71" s="134"/>
      <c r="C71" s="135"/>
      <c r="D71" s="136"/>
      <c r="E71" s="42"/>
      <c r="F71" s="42"/>
      <c r="G71" s="137"/>
      <c r="H71" s="143"/>
    </row>
    <row r="72" customFormat="false" ht="17.1" hidden="false" customHeight="true" outlineLevel="0" collapsed="false">
      <c r="A72" s="133"/>
      <c r="B72" s="134"/>
      <c r="C72" s="135"/>
      <c r="D72" s="136"/>
      <c r="E72" s="42"/>
      <c r="F72" s="42"/>
      <c r="G72" s="137"/>
      <c r="H72" s="42"/>
    </row>
    <row r="73" customFormat="false" ht="17.1" hidden="false" customHeight="true" outlineLevel="0" collapsed="false">
      <c r="A73" s="133"/>
      <c r="B73" s="134"/>
      <c r="C73" s="135"/>
      <c r="D73" s="136"/>
      <c r="E73" s="42"/>
      <c r="F73" s="42"/>
      <c r="G73" s="137"/>
      <c r="H73" s="143"/>
    </row>
    <row r="74" customFormat="false" ht="17.1" hidden="false" customHeight="true" outlineLevel="0" collapsed="false">
      <c r="A74" s="133"/>
      <c r="B74" s="138"/>
      <c r="C74" s="135"/>
      <c r="D74" s="136"/>
      <c r="E74" s="42"/>
      <c r="F74" s="42"/>
      <c r="G74" s="137"/>
      <c r="H74" s="143"/>
    </row>
    <row r="75" customFormat="false" ht="17.1" hidden="false" customHeight="true" outlineLevel="0" collapsed="false">
      <c r="A75" s="139"/>
      <c r="B75" s="140"/>
      <c r="C75" s="141"/>
      <c r="D75" s="142"/>
      <c r="E75" s="143"/>
      <c r="F75" s="143"/>
      <c r="G75" s="143"/>
      <c r="H75" s="143"/>
    </row>
    <row r="76" customFormat="false" ht="17.1" hidden="false" customHeight="true" outlineLevel="0" collapsed="false">
      <c r="A76" s="144"/>
      <c r="B76" s="145"/>
      <c r="C76" s="146"/>
      <c r="D76" s="136"/>
      <c r="E76" s="42"/>
      <c r="F76" s="42"/>
      <c r="G76" s="42"/>
      <c r="H76" s="137"/>
    </row>
    <row r="77" customFormat="false" ht="17.1" hidden="false" customHeight="true" outlineLevel="0" collapsed="false">
      <c r="A77" s="133"/>
      <c r="B77" s="134"/>
      <c r="C77" s="135"/>
      <c r="D77" s="136"/>
      <c r="E77" s="42"/>
      <c r="F77" s="42"/>
      <c r="G77" s="42"/>
      <c r="H77" s="42"/>
    </row>
    <row r="78" customFormat="false" ht="17.1" hidden="false" customHeight="true" outlineLevel="0" collapsed="false">
      <c r="A78" s="133"/>
      <c r="B78" s="134"/>
      <c r="C78" s="135"/>
      <c r="D78" s="136"/>
      <c r="E78" s="42"/>
      <c r="F78" s="42"/>
      <c r="G78" s="42"/>
      <c r="H78" s="42"/>
    </row>
    <row r="79" customFormat="false" ht="17.1" hidden="false" customHeight="true" outlineLevel="0" collapsed="false">
      <c r="A79" s="133"/>
      <c r="B79" s="134"/>
      <c r="C79" s="135"/>
      <c r="D79" s="136"/>
      <c r="E79" s="42"/>
      <c r="F79" s="42"/>
      <c r="G79" s="42"/>
      <c r="H79" s="42"/>
    </row>
    <row r="80" customFormat="false" ht="17.1" hidden="false" customHeight="true" outlineLevel="0" collapsed="false">
      <c r="A80" s="133"/>
      <c r="B80" s="134"/>
      <c r="C80" s="135"/>
      <c r="D80" s="136"/>
      <c r="E80" s="42"/>
      <c r="F80" s="42"/>
      <c r="G80" s="42"/>
      <c r="H80" s="42"/>
    </row>
    <row r="81" customFormat="false" ht="17.1" hidden="false" customHeight="true" outlineLevel="0" collapsed="false">
      <c r="A81" s="133"/>
      <c r="B81" s="134"/>
      <c r="C81" s="135"/>
      <c r="D81" s="136"/>
      <c r="E81" s="42"/>
      <c r="F81" s="42"/>
      <c r="G81" s="42"/>
      <c r="H81" s="42"/>
    </row>
    <row r="82" customFormat="false" ht="17.1" hidden="false" customHeight="true" outlineLevel="0" collapsed="false">
      <c r="A82" s="133"/>
      <c r="B82" s="138"/>
      <c r="C82" s="135"/>
      <c r="D82" s="136"/>
      <c r="E82" s="42"/>
      <c r="F82" s="42"/>
      <c r="G82" s="137"/>
      <c r="H82" s="42"/>
    </row>
    <row r="83" customFormat="false" ht="17.1" hidden="false" customHeight="true" outlineLevel="0" collapsed="false">
      <c r="A83" s="139"/>
      <c r="B83" s="140"/>
      <c r="C83" s="141"/>
      <c r="D83" s="142"/>
      <c r="E83" s="42"/>
      <c r="F83" s="42"/>
      <c r="G83" s="143"/>
      <c r="H83" s="143"/>
    </row>
    <row r="84" customFormat="false" ht="17.1" hidden="false" customHeight="true" outlineLevel="0" collapsed="false">
      <c r="A84" s="144"/>
      <c r="B84" s="145"/>
      <c r="C84" s="146"/>
      <c r="D84" s="142"/>
      <c r="E84" s="42"/>
      <c r="F84" s="42"/>
      <c r="G84" s="143"/>
      <c r="H84" s="137"/>
    </row>
    <row r="85" customFormat="false" ht="17.1" hidden="false" customHeight="true" outlineLevel="0" collapsed="false">
      <c r="A85" s="139"/>
      <c r="B85" s="134"/>
      <c r="C85" s="141"/>
      <c r="D85" s="136"/>
      <c r="E85" s="42"/>
      <c r="F85" s="42"/>
      <c r="G85" s="143"/>
      <c r="H85" s="143"/>
    </row>
    <row r="86" customFormat="false" ht="17.1" hidden="false" customHeight="true" outlineLevel="0" collapsed="false">
      <c r="A86" s="139"/>
      <c r="B86" s="138"/>
      <c r="C86" s="141"/>
      <c r="D86" s="142"/>
      <c r="E86" s="42"/>
      <c r="F86" s="42"/>
      <c r="G86" s="137"/>
      <c r="H86" s="143"/>
    </row>
    <row r="87" customFormat="false" ht="17.1" hidden="false" customHeight="true" outlineLevel="0" collapsed="false">
      <c r="A87" s="139"/>
      <c r="B87" s="140"/>
      <c r="C87" s="141"/>
      <c r="D87" s="142"/>
      <c r="E87" s="42"/>
      <c r="F87" s="42"/>
      <c r="G87" s="143"/>
      <c r="H87" s="143"/>
    </row>
    <row r="88" customFormat="false" ht="17.1" hidden="false" customHeight="true" outlineLevel="0" collapsed="false">
      <c r="A88" s="144"/>
      <c r="B88" s="145"/>
      <c r="C88" s="146"/>
      <c r="D88" s="136"/>
      <c r="E88" s="42"/>
      <c r="F88" s="42"/>
      <c r="G88" s="143"/>
      <c r="H88" s="137"/>
    </row>
    <row r="89" customFormat="false" ht="17.1" hidden="false" customHeight="true" outlineLevel="0" collapsed="false">
      <c r="A89" s="139"/>
      <c r="B89" s="134"/>
      <c r="C89" s="141"/>
      <c r="D89" s="136"/>
      <c r="E89" s="42"/>
      <c r="F89" s="42"/>
      <c r="G89" s="143"/>
      <c r="H89" s="143"/>
    </row>
    <row r="90" customFormat="false" ht="17.1" hidden="false" customHeight="true" outlineLevel="0" collapsed="false">
      <c r="A90" s="139"/>
      <c r="B90" s="138"/>
      <c r="C90" s="141"/>
      <c r="D90" s="136"/>
      <c r="E90" s="42"/>
      <c r="F90" s="42"/>
      <c r="G90" s="137"/>
      <c r="H90" s="143"/>
    </row>
    <row r="91" customFormat="false" ht="17.1" hidden="false" customHeight="true" outlineLevel="0" collapsed="false">
      <c r="A91" s="139"/>
      <c r="B91" s="140"/>
      <c r="C91" s="141"/>
      <c r="D91" s="136"/>
      <c r="E91" s="42"/>
      <c r="F91" s="42"/>
      <c r="G91" s="143"/>
      <c r="H91" s="143"/>
    </row>
    <row r="92" customFormat="false" ht="17.1" hidden="false" customHeight="true" outlineLevel="0" collapsed="false">
      <c r="A92" s="144"/>
      <c r="B92" s="145"/>
      <c r="C92" s="146"/>
      <c r="D92" s="136"/>
      <c r="E92" s="42"/>
      <c r="F92" s="42"/>
      <c r="G92" s="143"/>
      <c r="H92" s="137"/>
    </row>
    <row r="93" customFormat="false" ht="17.1" hidden="false" customHeight="true" outlineLevel="0" collapsed="false">
      <c r="A93" s="139"/>
      <c r="B93" s="134"/>
      <c r="C93" s="141"/>
      <c r="D93" s="136"/>
      <c r="E93" s="42"/>
      <c r="F93" s="42"/>
      <c r="G93" s="143"/>
      <c r="H93" s="143"/>
    </row>
    <row r="94" customFormat="false" ht="17.1" hidden="false" customHeight="true" outlineLevel="0" collapsed="false">
      <c r="A94" s="139"/>
      <c r="B94" s="138"/>
      <c r="C94" s="141"/>
      <c r="D94" s="136"/>
      <c r="E94" s="42"/>
      <c r="F94" s="42"/>
      <c r="G94" s="137"/>
      <c r="H94" s="143"/>
    </row>
    <row r="95" customFormat="false" ht="17.1" hidden="false" customHeight="true" outlineLevel="0" collapsed="false">
      <c r="A95" s="139"/>
      <c r="B95" s="140"/>
      <c r="C95" s="141"/>
      <c r="D95" s="142"/>
      <c r="E95" s="42"/>
      <c r="F95" s="42"/>
      <c r="G95" s="143"/>
      <c r="H95" s="143"/>
    </row>
    <row r="96" customFormat="false" ht="17.1" hidden="false" customHeight="true" outlineLevel="0" collapsed="false">
      <c r="A96" s="144"/>
      <c r="B96" s="145"/>
      <c r="C96" s="146"/>
      <c r="D96" s="137"/>
      <c r="E96" s="137"/>
      <c r="F96" s="137"/>
      <c r="G96" s="137"/>
      <c r="H96" s="137"/>
    </row>
    <row r="97" customFormat="false" ht="17.1" hidden="false" customHeight="true" outlineLevel="0" collapsed="false">
      <c r="A97" s="133"/>
      <c r="B97" s="134"/>
      <c r="C97" s="135"/>
      <c r="D97" s="136"/>
      <c r="E97" s="42"/>
      <c r="F97" s="42"/>
      <c r="G97" s="42"/>
      <c r="H97" s="42"/>
    </row>
    <row r="98" customFormat="false" ht="17.1" hidden="false" customHeight="true" outlineLevel="0" collapsed="false">
      <c r="A98" s="133"/>
      <c r="B98" s="134"/>
      <c r="C98" s="135"/>
      <c r="D98" s="136"/>
      <c r="E98" s="42"/>
      <c r="F98" s="42"/>
      <c r="G98" s="42"/>
      <c r="H98" s="42"/>
    </row>
    <row r="99" customFormat="false" ht="17.1" hidden="false" customHeight="true" outlineLevel="0" collapsed="false">
      <c r="A99" s="133"/>
      <c r="B99" s="134"/>
      <c r="C99" s="135"/>
      <c r="D99" s="136"/>
      <c r="E99" s="42"/>
      <c r="F99" s="42"/>
      <c r="G99" s="42"/>
      <c r="H99" s="42"/>
    </row>
    <row r="100" customFormat="false" ht="17.1" hidden="false" customHeight="true" outlineLevel="0" collapsed="false">
      <c r="A100" s="133"/>
      <c r="B100" s="134"/>
      <c r="C100" s="135"/>
      <c r="D100" s="136"/>
      <c r="E100" s="42"/>
      <c r="F100" s="42"/>
      <c r="G100" s="42"/>
      <c r="H100" s="42"/>
    </row>
    <row r="101" customFormat="false" ht="17.1" hidden="false" customHeight="true" outlineLevel="0" collapsed="false">
      <c r="A101" s="133"/>
      <c r="B101" s="138"/>
      <c r="C101" s="135"/>
      <c r="D101" s="136"/>
      <c r="E101" s="42"/>
      <c r="F101" s="42"/>
      <c r="G101" s="137"/>
      <c r="H101" s="42"/>
    </row>
    <row r="102" customFormat="false" ht="17.1" hidden="false" customHeight="true" outlineLevel="0" collapsed="false">
      <c r="A102" s="139"/>
      <c r="B102" s="140"/>
      <c r="C102" s="141"/>
      <c r="D102" s="142"/>
      <c r="E102" s="143"/>
      <c r="F102" s="42"/>
      <c r="G102" s="143"/>
      <c r="H102" s="143"/>
    </row>
    <row r="103" customFormat="false" ht="17.1" hidden="false" customHeight="true" outlineLevel="0" collapsed="false">
      <c r="A103" s="144"/>
      <c r="B103" s="145"/>
      <c r="C103" s="146"/>
      <c r="D103" s="142"/>
      <c r="E103" s="143"/>
      <c r="F103" s="42"/>
      <c r="G103" s="143"/>
      <c r="H103" s="137"/>
    </row>
    <row r="104" customFormat="false" ht="17.1" hidden="false" customHeight="true" outlineLevel="0" collapsed="false">
      <c r="A104" s="139"/>
      <c r="B104" s="134"/>
      <c r="C104" s="135"/>
      <c r="D104" s="136"/>
      <c r="E104" s="42"/>
      <c r="F104" s="42"/>
      <c r="G104" s="143"/>
      <c r="H104" s="143"/>
    </row>
    <row r="105" customFormat="false" ht="17.1" hidden="false" customHeight="true" outlineLevel="0" collapsed="false">
      <c r="A105" s="139"/>
      <c r="B105" s="138"/>
      <c r="C105" s="141"/>
      <c r="D105" s="142"/>
      <c r="E105" s="143"/>
      <c r="F105" s="42"/>
      <c r="G105" s="137"/>
      <c r="H105" s="143"/>
    </row>
    <row r="106" customFormat="false" ht="17.1" hidden="false" customHeight="true" outlineLevel="0" collapsed="false">
      <c r="A106" s="139"/>
      <c r="B106" s="140"/>
      <c r="C106" s="141"/>
      <c r="D106" s="142"/>
      <c r="E106" s="143"/>
      <c r="F106" s="42"/>
      <c r="G106" s="143"/>
      <c r="H106" s="143"/>
    </row>
    <row r="107" customFormat="false" ht="17.1" hidden="false" customHeight="true" outlineLevel="0" collapsed="false">
      <c r="A107" s="144"/>
      <c r="B107" s="145"/>
      <c r="C107" s="146"/>
      <c r="D107" s="142"/>
      <c r="E107" s="143"/>
      <c r="F107" s="42"/>
      <c r="G107" s="143"/>
      <c r="H107" s="137"/>
    </row>
    <row r="108" customFormat="false" ht="18" hidden="false" customHeight="true" outlineLevel="0" collapsed="false">
      <c r="A108" s="139"/>
      <c r="B108" s="134"/>
      <c r="C108" s="135"/>
      <c r="D108" s="136"/>
      <c r="E108" s="42"/>
      <c r="F108" s="42"/>
      <c r="G108" s="137"/>
      <c r="H108" s="143"/>
    </row>
    <row r="109" customFormat="false" ht="18" hidden="false" customHeight="true" outlineLevel="0" collapsed="false">
      <c r="A109" s="139"/>
      <c r="B109" s="138"/>
      <c r="C109" s="141"/>
      <c r="D109" s="142"/>
      <c r="E109" s="143"/>
      <c r="F109" s="42"/>
      <c r="G109" s="137"/>
      <c r="H109" s="143"/>
    </row>
    <row r="110" customFormat="false" ht="18" hidden="false" customHeight="true" outlineLevel="0" collapsed="false">
      <c r="A110" s="133"/>
      <c r="B110" s="134"/>
      <c r="C110" s="135"/>
      <c r="D110" s="136"/>
      <c r="E110" s="42"/>
      <c r="F110" s="42"/>
      <c r="G110" s="42"/>
      <c r="H110" s="42"/>
    </row>
    <row r="111" customFormat="false" ht="18" hidden="false" customHeight="true" outlineLevel="0" collapsed="false">
      <c r="A111" s="144"/>
      <c r="B111" s="147"/>
      <c r="C111" s="146"/>
      <c r="D111" s="136"/>
      <c r="E111" s="42"/>
      <c r="F111" s="42"/>
      <c r="G111" s="42"/>
      <c r="H111" s="137"/>
    </row>
    <row r="112" customFormat="false" ht="18" hidden="false" customHeight="true" outlineLevel="0" collapsed="false">
      <c r="A112" s="133"/>
      <c r="B112" s="134"/>
      <c r="C112" s="135"/>
      <c r="D112" s="136"/>
      <c r="E112" s="42"/>
      <c r="F112" s="42"/>
      <c r="G112" s="42"/>
      <c r="H112" s="42"/>
    </row>
    <row r="113" customFormat="false" ht="18" hidden="false" customHeight="true" outlineLevel="0" collapsed="false">
      <c r="A113" s="133"/>
      <c r="B113" s="138"/>
      <c r="C113" s="135"/>
      <c r="D113" s="136"/>
      <c r="E113" s="42"/>
      <c r="F113" s="42"/>
      <c r="G113" s="137"/>
      <c r="H113" s="42"/>
    </row>
    <row r="114" customFormat="false" ht="18" hidden="false" customHeight="true" outlineLevel="0" collapsed="false">
      <c r="A114" s="133"/>
      <c r="B114" s="134"/>
      <c r="C114" s="135"/>
      <c r="D114" s="136"/>
      <c r="E114" s="42"/>
      <c r="F114" s="42"/>
      <c r="G114" s="42"/>
      <c r="H114" s="42"/>
    </row>
    <row r="115" customFormat="false" ht="18" hidden="false" customHeight="true" outlineLevel="0" collapsed="false">
      <c r="A115" s="144"/>
      <c r="B115" s="147"/>
      <c r="C115" s="146"/>
      <c r="D115" s="136"/>
      <c r="E115" s="42"/>
      <c r="F115" s="42"/>
      <c r="G115" s="42"/>
      <c r="H115" s="137"/>
    </row>
    <row r="116" customFormat="false" ht="18" hidden="false" customHeight="true" outlineLevel="0" collapsed="false">
      <c r="A116" s="133"/>
      <c r="B116" s="134"/>
      <c r="C116" s="135"/>
      <c r="D116" s="136"/>
      <c r="E116" s="42"/>
      <c r="F116" s="42"/>
      <c r="G116" s="42"/>
      <c r="H116" s="42"/>
    </row>
    <row r="117" customFormat="false" ht="18" hidden="false" customHeight="true" outlineLevel="0" collapsed="false">
      <c r="A117" s="133"/>
      <c r="B117" s="138"/>
      <c r="C117" s="135"/>
      <c r="D117" s="136"/>
      <c r="E117" s="42"/>
      <c r="F117" s="42"/>
      <c r="G117" s="137"/>
      <c r="H117" s="42"/>
    </row>
    <row r="118" customFormat="false" ht="18" hidden="false" customHeight="true" outlineLevel="0" collapsed="false">
      <c r="A118" s="133"/>
      <c r="B118" s="134"/>
      <c r="C118" s="135"/>
      <c r="D118" s="136"/>
      <c r="E118" s="42"/>
      <c r="F118" s="42"/>
      <c r="G118" s="42"/>
      <c r="H118" s="42"/>
    </row>
    <row r="119" customFormat="false" ht="18" hidden="false" customHeight="true" outlineLevel="0" collapsed="false">
      <c r="A119" s="144"/>
      <c r="B119" s="145"/>
      <c r="C119" s="146"/>
      <c r="D119" s="136"/>
      <c r="E119" s="42"/>
      <c r="F119" s="42"/>
      <c r="G119" s="42"/>
      <c r="H119" s="137"/>
    </row>
    <row r="120" customFormat="false" ht="18" hidden="false" customHeight="true" outlineLevel="0" collapsed="false">
      <c r="A120" s="133"/>
      <c r="B120" s="134"/>
      <c r="C120" s="135"/>
      <c r="D120" s="136"/>
      <c r="E120" s="42"/>
      <c r="F120" s="42"/>
      <c r="G120" s="42"/>
      <c r="H120" s="42"/>
    </row>
    <row r="121" customFormat="false" ht="18" hidden="false" customHeight="true" outlineLevel="0" collapsed="false">
      <c r="A121" s="133"/>
      <c r="B121" s="138"/>
      <c r="C121" s="135"/>
      <c r="D121" s="136"/>
      <c r="E121" s="42"/>
      <c r="F121" s="42"/>
      <c r="G121" s="137"/>
      <c r="H121" s="42"/>
    </row>
    <row r="122" customFormat="false" ht="18.75" hidden="false" customHeight="true" outlineLevel="0" collapsed="false">
      <c r="A122" s="133"/>
      <c r="B122" s="134"/>
      <c r="C122" s="135"/>
      <c r="D122" s="136"/>
      <c r="E122" s="42"/>
      <c r="F122" s="42"/>
      <c r="G122" s="42"/>
      <c r="H122" s="42"/>
    </row>
    <row r="123" customFormat="false" ht="18.75" hidden="false" customHeight="true" outlineLevel="0" collapsed="false">
      <c r="A123" s="144"/>
      <c r="B123" s="145"/>
      <c r="C123" s="146"/>
      <c r="D123" s="136"/>
      <c r="E123" s="42"/>
      <c r="F123" s="42"/>
      <c r="G123" s="42"/>
      <c r="H123" s="137"/>
    </row>
    <row r="124" customFormat="false" ht="18.75" hidden="false" customHeight="true" outlineLevel="0" collapsed="false">
      <c r="A124" s="133"/>
      <c r="B124" s="134"/>
      <c r="C124" s="135"/>
      <c r="D124" s="136"/>
      <c r="E124" s="42"/>
      <c r="F124" s="42"/>
      <c r="G124" s="42"/>
      <c r="H124" s="42"/>
    </row>
    <row r="125" customFormat="false" ht="18.75" hidden="false" customHeight="true" outlineLevel="0" collapsed="false">
      <c r="A125" s="133"/>
      <c r="B125" s="138"/>
      <c r="C125" s="135"/>
      <c r="D125" s="136"/>
      <c r="E125" s="42"/>
      <c r="F125" s="42"/>
      <c r="G125" s="137"/>
      <c r="H125" s="42"/>
    </row>
    <row r="126" customFormat="false" ht="18.75" hidden="false" customHeight="true" outlineLevel="0" collapsed="false">
      <c r="A126" s="133"/>
      <c r="B126" s="134"/>
      <c r="C126" s="135"/>
      <c r="D126" s="136"/>
      <c r="E126" s="42"/>
      <c r="F126" s="42"/>
      <c r="G126" s="42"/>
      <c r="H126" s="42"/>
    </row>
    <row r="127" customFormat="false" ht="18.75" hidden="false" customHeight="true" outlineLevel="0" collapsed="false">
      <c r="A127" s="144"/>
      <c r="B127" s="145"/>
      <c r="C127" s="146"/>
      <c r="D127" s="136"/>
      <c r="E127" s="42"/>
      <c r="F127" s="42"/>
      <c r="G127" s="42"/>
      <c r="H127" s="137"/>
    </row>
    <row r="128" customFormat="false" ht="18.75" hidden="false" customHeight="true" outlineLevel="0" collapsed="false">
      <c r="A128" s="133"/>
      <c r="B128" s="134"/>
      <c r="C128" s="135"/>
      <c r="D128" s="136"/>
      <c r="E128" s="42"/>
      <c r="F128" s="42"/>
      <c r="G128" s="42"/>
      <c r="H128" s="42"/>
    </row>
    <row r="129" customFormat="false" ht="18.75" hidden="false" customHeight="true" outlineLevel="0" collapsed="false">
      <c r="A129" s="133"/>
      <c r="B129" s="138"/>
      <c r="C129" s="135"/>
      <c r="D129" s="136"/>
      <c r="E129" s="42"/>
      <c r="F129" s="42"/>
      <c r="G129" s="137"/>
      <c r="H129" s="42"/>
    </row>
    <row r="130" customFormat="false" ht="18.75" hidden="false" customHeight="true" outlineLevel="0" collapsed="false">
      <c r="A130" s="133"/>
      <c r="B130" s="134"/>
      <c r="C130" s="135"/>
      <c r="D130" s="136"/>
      <c r="E130" s="42"/>
      <c r="F130" s="42"/>
      <c r="G130" s="42"/>
      <c r="H130" s="42"/>
    </row>
    <row r="131" customFormat="false" ht="18.75" hidden="false" customHeight="true" outlineLevel="0" collapsed="false">
      <c r="A131" s="144"/>
      <c r="B131" s="145"/>
      <c r="C131" s="146"/>
      <c r="D131" s="136"/>
      <c r="E131" s="42"/>
      <c r="F131" s="42"/>
      <c r="G131" s="42"/>
      <c r="H131" s="42"/>
    </row>
    <row r="132" customFormat="false" ht="18.75" hidden="false" customHeight="true" outlineLevel="0" collapsed="false">
      <c r="A132" s="133"/>
      <c r="B132" s="134"/>
      <c r="C132" s="135"/>
      <c r="D132" s="136"/>
      <c r="E132" s="42"/>
      <c r="F132" s="42"/>
      <c r="G132" s="42"/>
      <c r="H132" s="42"/>
    </row>
    <row r="133" customFormat="false" ht="18.75" hidden="false" customHeight="true" outlineLevel="0" collapsed="false">
      <c r="A133" s="133"/>
      <c r="B133" s="138"/>
      <c r="C133" s="135"/>
      <c r="D133" s="136"/>
      <c r="E133" s="42"/>
      <c r="F133" s="42"/>
      <c r="G133" s="137"/>
      <c r="H133" s="42"/>
    </row>
    <row r="134" customFormat="false" ht="18.75" hidden="false" customHeight="true" outlineLevel="0" collapsed="false">
      <c r="A134" s="133"/>
      <c r="B134" s="134"/>
      <c r="C134" s="135"/>
      <c r="D134" s="136"/>
      <c r="E134" s="42"/>
      <c r="F134" s="42"/>
      <c r="G134" s="42"/>
      <c r="H134" s="42"/>
    </row>
    <row r="135" customFormat="false" ht="18.75" hidden="false" customHeight="true" outlineLevel="0" collapsed="false">
      <c r="A135" s="144"/>
      <c r="B135" s="145"/>
      <c r="C135" s="146"/>
      <c r="D135" s="136"/>
      <c r="E135" s="42"/>
      <c r="F135" s="42"/>
      <c r="G135" s="42"/>
      <c r="H135" s="137"/>
    </row>
    <row r="136" customFormat="false" ht="18.75" hidden="false" customHeight="true" outlineLevel="0" collapsed="false">
      <c r="A136" s="133"/>
      <c r="B136" s="134"/>
      <c r="C136" s="135"/>
      <c r="D136" s="136"/>
      <c r="E136" s="42"/>
      <c r="F136" s="42"/>
      <c r="G136" s="42"/>
      <c r="H136" s="42"/>
    </row>
    <row r="137" customFormat="false" ht="18.75" hidden="false" customHeight="true" outlineLevel="0" collapsed="false">
      <c r="A137" s="133"/>
      <c r="B137" s="138"/>
      <c r="C137" s="135"/>
      <c r="D137" s="136"/>
      <c r="E137" s="42"/>
      <c r="F137" s="42"/>
      <c r="G137" s="137"/>
      <c r="H137" s="42"/>
    </row>
    <row r="138" customFormat="false" ht="18.75" hidden="false" customHeight="true" outlineLevel="0" collapsed="false">
      <c r="A138" s="133"/>
      <c r="B138" s="134"/>
      <c r="C138" s="135"/>
      <c r="D138" s="136"/>
      <c r="E138" s="42"/>
      <c r="F138" s="42"/>
      <c r="G138" s="42"/>
      <c r="H138" s="42"/>
    </row>
    <row r="139" customFormat="false" ht="18.75" hidden="false" customHeight="true" outlineLevel="0" collapsed="false">
      <c r="A139" s="144"/>
      <c r="B139" s="145"/>
      <c r="C139" s="146"/>
      <c r="D139" s="136"/>
      <c r="E139" s="42"/>
      <c r="F139" s="42"/>
      <c r="G139" s="42"/>
      <c r="H139" s="137"/>
    </row>
    <row r="140" customFormat="false" ht="18.75" hidden="false" customHeight="true" outlineLevel="0" collapsed="false">
      <c r="A140" s="133"/>
      <c r="B140" s="134"/>
      <c r="C140" s="135"/>
      <c r="D140" s="136"/>
      <c r="E140" s="42"/>
      <c r="F140" s="42"/>
      <c r="G140" s="42"/>
      <c r="H140" s="42"/>
    </row>
    <row r="141" customFormat="false" ht="18.75" hidden="false" customHeight="true" outlineLevel="0" collapsed="false">
      <c r="A141" s="133"/>
      <c r="B141" s="138"/>
      <c r="C141" s="135"/>
      <c r="D141" s="136"/>
      <c r="E141" s="42"/>
      <c r="F141" s="42"/>
      <c r="G141" s="137"/>
      <c r="H141" s="42"/>
    </row>
    <row r="142" customFormat="false" ht="18.75" hidden="false" customHeight="true" outlineLevel="0" collapsed="false">
      <c r="A142" s="144"/>
      <c r="B142" s="145"/>
      <c r="C142" s="146"/>
      <c r="D142" s="136"/>
      <c r="E142" s="42"/>
      <c r="F142" s="42"/>
      <c r="G142" s="42"/>
      <c r="H142" s="137"/>
    </row>
    <row r="143" customFormat="false" ht="18.75" hidden="false" customHeight="true" outlineLevel="0" collapsed="false">
      <c r="A143" s="133"/>
      <c r="B143" s="134"/>
      <c r="C143" s="135"/>
      <c r="D143" s="136"/>
      <c r="E143" s="42"/>
      <c r="F143" s="42"/>
      <c r="G143" s="42"/>
      <c r="H143" s="42"/>
    </row>
    <row r="144" customFormat="false" ht="18.75" hidden="false" customHeight="true" outlineLevel="0" collapsed="false">
      <c r="A144" s="133"/>
      <c r="B144" s="138"/>
      <c r="C144" s="135"/>
      <c r="D144" s="136"/>
      <c r="E144" s="42"/>
      <c r="F144" s="42"/>
      <c r="G144" s="137"/>
      <c r="H144" s="42"/>
    </row>
    <row r="145" customFormat="false" ht="18.75" hidden="false" customHeight="true" outlineLevel="0" collapsed="false">
      <c r="A145" s="133"/>
      <c r="B145" s="134"/>
      <c r="C145" s="135"/>
      <c r="D145" s="136"/>
      <c r="E145" s="42"/>
      <c r="F145" s="42"/>
      <c r="G145" s="42"/>
      <c r="H145" s="42"/>
    </row>
    <row r="146" customFormat="false" ht="18.75" hidden="false" customHeight="true" outlineLevel="0" collapsed="false">
      <c r="A146" s="144"/>
      <c r="B146" s="145"/>
      <c r="C146" s="146"/>
      <c r="D146" s="136"/>
      <c r="E146" s="42"/>
      <c r="F146" s="42"/>
      <c r="G146" s="42"/>
      <c r="H146" s="137"/>
    </row>
    <row r="147" customFormat="false" ht="18.75" hidden="false" customHeight="true" outlineLevel="0" collapsed="false">
      <c r="A147" s="133"/>
      <c r="B147" s="134"/>
      <c r="C147" s="135"/>
      <c r="D147" s="136"/>
      <c r="E147" s="42"/>
      <c r="F147" s="42"/>
      <c r="G147" s="42"/>
      <c r="H147" s="42"/>
    </row>
    <row r="148" customFormat="false" ht="18" hidden="false" customHeight="true" outlineLevel="0" collapsed="false">
      <c r="A148" s="133"/>
      <c r="B148" s="138"/>
      <c r="C148" s="135"/>
      <c r="D148" s="136"/>
      <c r="E148" s="42"/>
      <c r="F148" s="42"/>
      <c r="G148" s="137"/>
      <c r="H148" s="42"/>
    </row>
    <row r="149" customFormat="false" ht="18" hidden="false" customHeight="true" outlineLevel="0" collapsed="false">
      <c r="A149" s="133"/>
      <c r="B149" s="134"/>
      <c r="C149" s="135"/>
      <c r="D149" s="136"/>
      <c r="E149" s="42"/>
      <c r="F149" s="42"/>
      <c r="G149" s="42"/>
      <c r="H149" s="42"/>
    </row>
    <row r="150" customFormat="false" ht="18" hidden="false" customHeight="true" outlineLevel="0" collapsed="false">
      <c r="A150" s="144"/>
      <c r="B150" s="145"/>
      <c r="C150" s="146"/>
      <c r="D150" s="136"/>
      <c r="E150" s="42"/>
      <c r="F150" s="42"/>
      <c r="G150" s="42"/>
      <c r="H150" s="137"/>
    </row>
    <row r="151" customFormat="false" ht="18" hidden="false" customHeight="true" outlineLevel="0" collapsed="false">
      <c r="A151" s="133"/>
      <c r="B151" s="134"/>
      <c r="C151" s="135"/>
      <c r="D151" s="136"/>
      <c r="E151" s="42"/>
      <c r="F151" s="42"/>
      <c r="G151" s="42"/>
      <c r="H151" s="42"/>
    </row>
    <row r="152" customFormat="false" ht="18" hidden="false" customHeight="true" outlineLevel="0" collapsed="false">
      <c r="A152" s="133"/>
      <c r="B152" s="138"/>
      <c r="C152" s="135"/>
      <c r="D152" s="136"/>
      <c r="E152" s="42"/>
      <c r="F152" s="137"/>
      <c r="G152" s="137"/>
      <c r="H152" s="42"/>
    </row>
    <row r="153" customFormat="false" ht="18" hidden="false" customHeight="true" outlineLevel="0" collapsed="false">
      <c r="A153" s="133"/>
      <c r="B153" s="134"/>
      <c r="C153" s="135"/>
      <c r="D153" s="136"/>
      <c r="E153" s="42"/>
      <c r="F153" s="42"/>
      <c r="G153" s="42"/>
      <c r="H153" s="42"/>
    </row>
    <row r="154" customFormat="false" ht="18" hidden="false" customHeight="true" outlineLevel="0" collapsed="false">
      <c r="A154" s="144"/>
      <c r="B154" s="145"/>
      <c r="C154" s="146"/>
      <c r="D154" s="136"/>
      <c r="E154" s="42"/>
      <c r="F154" s="42"/>
      <c r="G154" s="42"/>
      <c r="H154" s="137"/>
    </row>
    <row r="155" customFormat="false" ht="18" hidden="false" customHeight="true" outlineLevel="0" collapsed="false">
      <c r="A155" s="133"/>
      <c r="B155" s="134"/>
      <c r="C155" s="135"/>
      <c r="D155" s="136"/>
      <c r="E155" s="42"/>
      <c r="F155" s="42"/>
      <c r="G155" s="42"/>
      <c r="H155" s="42"/>
    </row>
    <row r="156" customFormat="false" ht="18" hidden="false" customHeight="true" outlineLevel="0" collapsed="false">
      <c r="A156" s="133"/>
      <c r="B156" s="138"/>
      <c r="C156" s="135"/>
      <c r="D156" s="136"/>
      <c r="E156" s="42"/>
      <c r="F156" s="137"/>
      <c r="G156" s="137"/>
      <c r="H156" s="42"/>
    </row>
    <row r="157" customFormat="false" ht="18" hidden="false" customHeight="true" outlineLevel="0" collapsed="false">
      <c r="A157" s="133"/>
      <c r="B157" s="134"/>
      <c r="C157" s="135"/>
      <c r="D157" s="136"/>
      <c r="E157" s="42"/>
      <c r="F157" s="42"/>
      <c r="G157" s="42"/>
      <c r="H157" s="42"/>
    </row>
    <row r="158" customFormat="false" ht="18" hidden="false" customHeight="true" outlineLevel="0" collapsed="false">
      <c r="A158" s="144"/>
      <c r="B158" s="145"/>
      <c r="C158" s="146"/>
      <c r="D158" s="136"/>
      <c r="E158" s="42"/>
      <c r="F158" s="42"/>
      <c r="G158" s="42"/>
      <c r="H158" s="137"/>
    </row>
    <row r="159" customFormat="false" ht="18" hidden="false" customHeight="true" outlineLevel="0" collapsed="false">
      <c r="A159" s="133"/>
      <c r="B159" s="134"/>
      <c r="C159" s="135"/>
      <c r="D159" s="136"/>
      <c r="E159" s="42"/>
      <c r="F159" s="42"/>
      <c r="G159" s="42"/>
      <c r="H159" s="42"/>
    </row>
    <row r="160" customFormat="false" ht="18" hidden="false" customHeight="true" outlineLevel="0" collapsed="false">
      <c r="A160" s="133"/>
      <c r="B160" s="138"/>
      <c r="C160" s="135"/>
      <c r="D160" s="136"/>
      <c r="E160" s="42"/>
      <c r="F160" s="42"/>
      <c r="G160" s="137"/>
      <c r="H160" s="42"/>
    </row>
    <row r="161" customFormat="false" ht="18" hidden="false" customHeight="true" outlineLevel="0" collapsed="false">
      <c r="A161" s="133"/>
      <c r="B161" s="134"/>
      <c r="C161" s="135"/>
      <c r="D161" s="136"/>
      <c r="E161" s="42"/>
      <c r="F161" s="42"/>
      <c r="G161" s="42"/>
      <c r="H161" s="42"/>
    </row>
    <row r="162" customFormat="false" ht="18" hidden="false" customHeight="true" outlineLevel="0" collapsed="false">
      <c r="A162" s="144"/>
      <c r="B162" s="145"/>
      <c r="C162" s="146"/>
      <c r="D162" s="136"/>
      <c r="E162" s="42"/>
      <c r="F162" s="42"/>
      <c r="G162" s="42"/>
      <c r="H162" s="137"/>
    </row>
    <row r="163" customFormat="false" ht="18" hidden="false" customHeight="true" outlineLevel="0" collapsed="false">
      <c r="A163" s="133"/>
      <c r="B163" s="134"/>
      <c r="C163" s="135"/>
      <c r="D163" s="136"/>
      <c r="E163" s="42"/>
      <c r="F163" s="42"/>
      <c r="G163" s="42"/>
      <c r="H163" s="42"/>
    </row>
    <row r="164" customFormat="false" ht="18" hidden="false" customHeight="true" outlineLevel="0" collapsed="false">
      <c r="A164" s="133"/>
      <c r="B164" s="134"/>
      <c r="C164" s="135"/>
      <c r="D164" s="136"/>
      <c r="E164" s="42"/>
      <c r="F164" s="42"/>
      <c r="G164" s="42"/>
      <c r="H164" s="42"/>
    </row>
    <row r="165" customFormat="false" ht="18" hidden="false" customHeight="true" outlineLevel="0" collapsed="false">
      <c r="A165" s="133"/>
      <c r="B165" s="138"/>
      <c r="C165" s="135"/>
      <c r="D165" s="136"/>
      <c r="E165" s="42"/>
      <c r="F165" s="42"/>
      <c r="G165" s="137"/>
      <c r="H165" s="42"/>
    </row>
    <row r="166" customFormat="false" ht="18" hidden="false" customHeight="true" outlineLevel="0" collapsed="false">
      <c r="A166" s="133"/>
      <c r="B166" s="138"/>
      <c r="C166" s="135"/>
      <c r="D166" s="136"/>
      <c r="E166" s="42"/>
      <c r="F166" s="42"/>
      <c r="G166" s="137"/>
      <c r="H166" s="42"/>
    </row>
    <row r="167" customFormat="false" ht="18" hidden="false" customHeight="true" outlineLevel="0" collapsed="false">
      <c r="A167" s="144"/>
      <c r="B167" s="145"/>
      <c r="C167" s="146"/>
      <c r="D167" s="136"/>
      <c r="E167" s="42"/>
      <c r="F167" s="42"/>
      <c r="G167" s="42"/>
      <c r="H167" s="137"/>
    </row>
    <row r="168" customFormat="false" ht="18" hidden="false" customHeight="true" outlineLevel="0" collapsed="false">
      <c r="A168" s="133"/>
      <c r="B168" s="134"/>
      <c r="C168" s="135"/>
      <c r="D168" s="136"/>
      <c r="E168" s="42"/>
      <c r="F168" s="42"/>
      <c r="G168" s="42"/>
      <c r="H168" s="42"/>
    </row>
    <row r="169" customFormat="false" ht="18" hidden="false" customHeight="true" outlineLevel="0" collapsed="false">
      <c r="A169" s="133"/>
      <c r="B169" s="138"/>
      <c r="C169" s="135"/>
      <c r="D169" s="136"/>
      <c r="E169" s="42"/>
      <c r="F169" s="42"/>
      <c r="G169" s="137"/>
      <c r="H169" s="42"/>
    </row>
    <row r="170" customFormat="false" ht="18" hidden="false" customHeight="true" outlineLevel="0" collapsed="false">
      <c r="A170" s="133"/>
      <c r="B170" s="138"/>
      <c r="C170" s="135"/>
      <c r="D170" s="136"/>
      <c r="E170" s="42"/>
      <c r="F170" s="42"/>
      <c r="G170" s="137"/>
      <c r="H170" s="42"/>
    </row>
    <row r="171" customFormat="false" ht="18" hidden="false" customHeight="true" outlineLevel="0" collapsed="false">
      <c r="A171" s="144"/>
      <c r="B171" s="145"/>
      <c r="C171" s="146"/>
      <c r="D171" s="136"/>
      <c r="E171" s="42"/>
      <c r="F171" s="42"/>
      <c r="G171" s="42"/>
      <c r="H171" s="137"/>
    </row>
    <row r="172" customFormat="false" ht="18" hidden="false" customHeight="true" outlineLevel="0" collapsed="false">
      <c r="A172" s="133"/>
      <c r="B172" s="134"/>
      <c r="C172" s="135"/>
      <c r="D172" s="136"/>
      <c r="E172" s="42"/>
      <c r="F172" s="42"/>
      <c r="G172" s="42"/>
      <c r="H172" s="42"/>
    </row>
    <row r="173" customFormat="false" ht="18" hidden="false" customHeight="true" outlineLevel="0" collapsed="false">
      <c r="A173" s="133"/>
      <c r="B173" s="138"/>
      <c r="C173" s="135"/>
      <c r="D173" s="136"/>
      <c r="E173" s="42"/>
      <c r="F173" s="42"/>
      <c r="G173" s="137"/>
      <c r="H173" s="42"/>
    </row>
    <row r="174" customFormat="false" ht="18" hidden="false" customHeight="true" outlineLevel="0" collapsed="false">
      <c r="A174" s="133"/>
      <c r="B174" s="138"/>
      <c r="C174" s="135"/>
      <c r="D174" s="136"/>
      <c r="E174" s="42"/>
      <c r="F174" s="42"/>
      <c r="G174" s="137"/>
      <c r="H174" s="42"/>
    </row>
    <row r="175" customFormat="false" ht="18" hidden="false" customHeight="true" outlineLevel="0" collapsed="false">
      <c r="A175" s="144"/>
      <c r="B175" s="145"/>
      <c r="C175" s="146"/>
      <c r="D175" s="136"/>
      <c r="E175" s="42"/>
      <c r="F175" s="42"/>
      <c r="G175" s="42"/>
      <c r="H175" s="137"/>
    </row>
    <row r="176" customFormat="false" ht="18" hidden="false" customHeight="true" outlineLevel="0" collapsed="false">
      <c r="A176" s="133"/>
      <c r="B176" s="134"/>
      <c r="C176" s="135"/>
      <c r="D176" s="136"/>
      <c r="E176" s="42"/>
      <c r="F176" s="42"/>
      <c r="G176" s="42"/>
      <c r="H176" s="42"/>
    </row>
    <row r="177" customFormat="false" ht="18" hidden="false" customHeight="true" outlineLevel="0" collapsed="false">
      <c r="A177" s="133"/>
      <c r="B177" s="138"/>
      <c r="C177" s="135"/>
      <c r="D177" s="136"/>
      <c r="E177" s="42"/>
      <c r="F177" s="42"/>
      <c r="G177" s="137"/>
      <c r="H177" s="42"/>
    </row>
    <row r="178" customFormat="false" ht="18" hidden="false" customHeight="true" outlineLevel="0" collapsed="false">
      <c r="A178" s="133"/>
      <c r="B178" s="138"/>
      <c r="C178" s="135"/>
      <c r="D178" s="136"/>
      <c r="E178" s="42"/>
      <c r="F178" s="42"/>
      <c r="G178" s="137"/>
      <c r="H178" s="42"/>
    </row>
    <row r="179" customFormat="false" ht="18" hidden="false" customHeight="true" outlineLevel="0" collapsed="false">
      <c r="A179" s="144"/>
      <c r="B179" s="145"/>
      <c r="C179" s="146"/>
      <c r="D179" s="136"/>
      <c r="E179" s="42"/>
      <c r="F179" s="42"/>
      <c r="G179" s="42"/>
      <c r="H179" s="137"/>
    </row>
    <row r="180" customFormat="false" ht="18" hidden="false" customHeight="true" outlineLevel="0" collapsed="false">
      <c r="A180" s="133"/>
      <c r="B180" s="134"/>
      <c r="C180" s="135"/>
      <c r="D180" s="136"/>
      <c r="E180" s="42"/>
      <c r="F180" s="42"/>
      <c r="G180" s="42"/>
      <c r="H180" s="42"/>
    </row>
    <row r="181" customFormat="false" ht="18" hidden="false" customHeight="true" outlineLevel="0" collapsed="false">
      <c r="A181" s="133"/>
      <c r="B181" s="138"/>
      <c r="C181" s="135"/>
      <c r="D181" s="136"/>
      <c r="E181" s="42"/>
      <c r="F181" s="42"/>
      <c r="G181" s="137"/>
      <c r="H181" s="42"/>
    </row>
    <row r="182" customFormat="false" ht="18" hidden="false" customHeight="true" outlineLevel="0" collapsed="false">
      <c r="A182" s="144"/>
      <c r="B182" s="138"/>
      <c r="C182" s="135"/>
      <c r="D182" s="136"/>
      <c r="E182" s="42"/>
      <c r="F182" s="42"/>
      <c r="G182" s="137"/>
      <c r="H182" s="42"/>
    </row>
    <row r="183" customFormat="false" ht="18" hidden="false" customHeight="true" outlineLevel="0" collapsed="false">
      <c r="A183" s="144"/>
      <c r="B183" s="145"/>
      <c r="C183" s="146"/>
      <c r="D183" s="148"/>
      <c r="E183" s="137"/>
      <c r="F183" s="137"/>
      <c r="G183" s="137"/>
      <c r="H183" s="137"/>
    </row>
    <row r="184" customFormat="false" ht="18" hidden="false" customHeight="true" outlineLevel="0" collapsed="false">
      <c r="A184" s="133"/>
      <c r="B184" s="134"/>
      <c r="C184" s="135"/>
      <c r="D184" s="136"/>
      <c r="E184" s="42"/>
      <c r="F184" s="42"/>
      <c r="G184" s="42"/>
      <c r="H184" s="42"/>
    </row>
    <row r="185" customFormat="false" ht="18" hidden="false" customHeight="true" outlineLevel="0" collapsed="false">
      <c r="A185" s="133"/>
      <c r="B185" s="138"/>
      <c r="C185" s="135"/>
      <c r="D185" s="42"/>
      <c r="E185" s="42"/>
      <c r="F185" s="42"/>
      <c r="G185" s="137"/>
      <c r="H185" s="42"/>
    </row>
    <row r="186" customFormat="false" ht="18" hidden="false" customHeight="true" outlineLevel="0" collapsed="false">
      <c r="A186" s="133"/>
      <c r="B186" s="138"/>
      <c r="C186" s="135"/>
      <c r="D186" s="42"/>
      <c r="E186" s="42"/>
      <c r="F186" s="42"/>
      <c r="G186" s="137"/>
      <c r="H186" s="42"/>
    </row>
    <row r="187" customFormat="false" ht="18" hidden="false" customHeight="true" outlineLevel="0" collapsed="false">
      <c r="A187" s="144"/>
      <c r="B187" s="145"/>
      <c r="C187" s="146"/>
      <c r="D187" s="42"/>
      <c r="E187" s="42"/>
      <c r="F187" s="42"/>
      <c r="G187" s="137"/>
      <c r="H187" s="137"/>
    </row>
    <row r="188" customFormat="false" ht="18" hidden="false" customHeight="true" outlineLevel="0" collapsed="false">
      <c r="A188" s="133"/>
      <c r="B188" s="134"/>
      <c r="C188" s="135"/>
      <c r="D188" s="136"/>
      <c r="E188" s="42"/>
      <c r="F188" s="42"/>
      <c r="G188" s="137"/>
      <c r="H188" s="42"/>
    </row>
    <row r="189" customFormat="false" ht="18" hidden="false" customHeight="true" outlineLevel="0" collapsed="false">
      <c r="A189" s="133"/>
      <c r="B189" s="134"/>
      <c r="C189" s="135"/>
      <c r="D189" s="136"/>
      <c r="E189" s="42"/>
      <c r="F189" s="42"/>
      <c r="G189" s="42"/>
      <c r="H189" s="42"/>
    </row>
    <row r="190" customFormat="false" ht="18" hidden="false" customHeight="true" outlineLevel="0" collapsed="false">
      <c r="A190" s="133"/>
      <c r="B190" s="138"/>
      <c r="C190" s="135"/>
      <c r="D190" s="42"/>
      <c r="E190" s="42"/>
      <c r="F190" s="42"/>
      <c r="G190" s="137"/>
      <c r="H190" s="42"/>
    </row>
    <row r="191" customFormat="false" ht="18" hidden="false" customHeight="true" outlineLevel="0" collapsed="false">
      <c r="A191" s="133"/>
      <c r="B191" s="138"/>
      <c r="C191" s="135"/>
      <c r="D191" s="42"/>
      <c r="E191" s="42"/>
      <c r="F191" s="42"/>
      <c r="G191" s="137"/>
      <c r="H191" s="42"/>
    </row>
    <row r="192" customFormat="false" ht="18" hidden="false" customHeight="true" outlineLevel="0" collapsed="false">
      <c r="A192" s="144"/>
      <c r="B192" s="145"/>
      <c r="C192" s="146"/>
      <c r="D192" s="42"/>
      <c r="E192" s="42"/>
      <c r="F192" s="42"/>
      <c r="G192" s="137"/>
      <c r="H192" s="137"/>
    </row>
    <row r="193" customFormat="false" ht="18" hidden="false" customHeight="true" outlineLevel="0" collapsed="false">
      <c r="A193" s="133"/>
      <c r="B193" s="134"/>
      <c r="C193" s="135"/>
      <c r="D193" s="136"/>
      <c r="E193" s="42"/>
      <c r="F193" s="42"/>
      <c r="G193" s="137"/>
      <c r="H193" s="42"/>
    </row>
    <row r="194" customFormat="false" ht="18" hidden="false" customHeight="true" outlineLevel="0" collapsed="false">
      <c r="A194" s="133"/>
      <c r="B194" s="134"/>
      <c r="C194" s="135"/>
      <c r="D194" s="136"/>
      <c r="E194" s="42"/>
      <c r="F194" s="42"/>
      <c r="G194" s="42"/>
      <c r="H194" s="42"/>
    </row>
    <row r="195" customFormat="false" ht="18" hidden="false" customHeight="true" outlineLevel="0" collapsed="false">
      <c r="A195" s="133"/>
      <c r="B195" s="138"/>
      <c r="C195" s="135"/>
      <c r="D195" s="42"/>
      <c r="E195" s="42"/>
      <c r="F195" s="42"/>
      <c r="G195" s="137"/>
      <c r="H195" s="42"/>
    </row>
    <row r="196" customFormat="false" ht="18" hidden="false" customHeight="true" outlineLevel="0" collapsed="false">
      <c r="A196" s="133"/>
      <c r="B196" s="138"/>
      <c r="C196" s="135"/>
      <c r="D196" s="42"/>
      <c r="E196" s="42"/>
      <c r="F196" s="42"/>
      <c r="G196" s="137"/>
      <c r="H196" s="42"/>
    </row>
    <row r="197" customFormat="false" ht="18" hidden="false" customHeight="true" outlineLevel="0" collapsed="false">
      <c r="A197" s="144"/>
      <c r="B197" s="145"/>
      <c r="C197" s="146"/>
      <c r="D197" s="42"/>
      <c r="E197" s="42"/>
      <c r="F197" s="42"/>
      <c r="G197" s="137"/>
      <c r="H197" s="137"/>
    </row>
    <row r="198" customFormat="false" ht="18" hidden="false" customHeight="true" outlineLevel="0" collapsed="false">
      <c r="A198" s="133"/>
      <c r="B198" s="134"/>
      <c r="C198" s="135"/>
      <c r="D198" s="136"/>
      <c r="E198" s="42"/>
      <c r="F198" s="42"/>
      <c r="G198" s="42"/>
      <c r="H198" s="42"/>
    </row>
    <row r="199" customFormat="false" ht="18" hidden="false" customHeight="true" outlineLevel="0" collapsed="false">
      <c r="A199" s="133"/>
      <c r="B199" s="134"/>
      <c r="C199" s="135"/>
      <c r="D199" s="136"/>
      <c r="E199" s="42"/>
      <c r="F199" s="42"/>
      <c r="G199" s="42"/>
      <c r="H199" s="42"/>
    </row>
    <row r="200" customFormat="false" ht="18" hidden="false" customHeight="true" outlineLevel="0" collapsed="false">
      <c r="A200" s="133"/>
      <c r="B200" s="138"/>
      <c r="C200" s="135"/>
      <c r="D200" s="42"/>
      <c r="E200" s="42"/>
      <c r="F200" s="42"/>
      <c r="G200" s="137"/>
      <c r="H200" s="42"/>
    </row>
    <row r="201" customFormat="false" ht="18" hidden="false" customHeight="true" outlineLevel="0" collapsed="false">
      <c r="A201" s="144"/>
      <c r="B201" s="138"/>
      <c r="C201" s="135"/>
      <c r="D201" s="42"/>
      <c r="E201" s="42"/>
      <c r="F201" s="42"/>
      <c r="G201" s="137"/>
      <c r="H201" s="42"/>
    </row>
    <row r="202" customFormat="false" ht="18" hidden="false" customHeight="true" outlineLevel="0" collapsed="false">
      <c r="A202" s="144"/>
      <c r="B202" s="145"/>
      <c r="C202" s="135"/>
      <c r="D202" s="42"/>
      <c r="E202" s="42"/>
      <c r="F202" s="42"/>
      <c r="G202" s="137"/>
      <c r="H202" s="42"/>
    </row>
    <row r="203" customFormat="false" ht="18" hidden="false" customHeight="true" outlineLevel="0" collapsed="false">
      <c r="A203" s="144"/>
      <c r="B203" s="134"/>
      <c r="C203" s="135"/>
      <c r="D203" s="136"/>
      <c r="E203" s="42"/>
      <c r="F203" s="42"/>
      <c r="G203" s="137"/>
      <c r="H203" s="42"/>
    </row>
    <row r="204" customFormat="false" ht="18" hidden="false" customHeight="true" outlineLevel="0" collapsed="false">
      <c r="A204" s="144"/>
      <c r="B204" s="138"/>
      <c r="C204" s="135"/>
      <c r="D204" s="42"/>
      <c r="E204" s="42"/>
      <c r="F204" s="42"/>
      <c r="G204" s="137"/>
      <c r="H204" s="42"/>
    </row>
    <row r="205" customFormat="false" ht="18" hidden="false" customHeight="true" outlineLevel="0" collapsed="false">
      <c r="A205" s="144"/>
      <c r="B205" s="138"/>
      <c r="C205" s="135"/>
      <c r="D205" s="42"/>
      <c r="E205" s="42"/>
      <c r="F205" s="42"/>
      <c r="G205" s="137"/>
      <c r="H205" s="42"/>
    </row>
    <row r="206" customFormat="false" ht="18" hidden="false" customHeight="true" outlineLevel="0" collapsed="false">
      <c r="A206" s="144"/>
      <c r="B206" s="145"/>
      <c r="C206" s="146"/>
      <c r="D206" s="42"/>
      <c r="E206" s="42"/>
      <c r="F206" s="42"/>
      <c r="G206" s="137"/>
      <c r="H206" s="137"/>
    </row>
    <row r="207" customFormat="false" ht="36.75" hidden="false" customHeight="true" outlineLevel="0" collapsed="false">
      <c r="A207" s="144"/>
      <c r="B207" s="134"/>
      <c r="C207" s="135"/>
      <c r="D207" s="42"/>
      <c r="E207" s="42"/>
      <c r="F207" s="42"/>
      <c r="G207" s="137"/>
      <c r="H207" s="42"/>
    </row>
    <row r="208" customFormat="false" ht="18" hidden="false" customHeight="true" outlineLevel="0" collapsed="false">
      <c r="A208" s="133"/>
      <c r="B208" s="138"/>
      <c r="C208" s="135"/>
      <c r="D208" s="42"/>
      <c r="E208" s="42"/>
      <c r="F208" s="42"/>
      <c r="G208" s="137"/>
      <c r="H208" s="42"/>
    </row>
    <row r="209" customFormat="false" ht="18" hidden="false" customHeight="true" outlineLevel="0" collapsed="false">
      <c r="A209" s="133"/>
      <c r="B209" s="134"/>
      <c r="C209" s="135"/>
      <c r="D209" s="136"/>
      <c r="E209" s="42"/>
      <c r="F209" s="42"/>
      <c r="G209" s="137"/>
      <c r="H209" s="42"/>
    </row>
    <row r="210" customFormat="false" ht="18" hidden="false" customHeight="true" outlineLevel="0" collapsed="false">
      <c r="A210" s="144"/>
      <c r="B210" s="138"/>
      <c r="C210" s="135"/>
      <c r="D210" s="42"/>
      <c r="E210" s="42"/>
      <c r="F210" s="42"/>
      <c r="G210" s="137"/>
      <c r="H210" s="136"/>
    </row>
    <row r="211" customFormat="false" ht="18" hidden="false" customHeight="true" outlineLevel="0" collapsed="false">
      <c r="A211" s="144"/>
      <c r="B211" s="138"/>
      <c r="C211" s="135"/>
      <c r="D211" s="42"/>
      <c r="E211" s="42"/>
      <c r="F211" s="42"/>
      <c r="G211" s="137"/>
      <c r="H211" s="136"/>
    </row>
    <row r="212" customFormat="false" ht="18" hidden="false" customHeight="true" outlineLevel="0" collapsed="false">
      <c r="A212" s="144"/>
      <c r="B212" s="145"/>
      <c r="C212" s="146"/>
      <c r="D212" s="137"/>
      <c r="E212" s="137"/>
      <c r="F212" s="137"/>
      <c r="G212" s="137"/>
      <c r="H212" s="137"/>
    </row>
    <row r="213" customFormat="false" ht="18" hidden="false" customHeight="true" outlineLevel="0" collapsed="false">
      <c r="A213" s="144"/>
      <c r="B213" s="134"/>
      <c r="C213" s="135"/>
      <c r="D213" s="136"/>
      <c r="E213" s="42"/>
      <c r="F213" s="42"/>
      <c r="G213" s="137"/>
      <c r="H213" s="137"/>
    </row>
    <row r="214" customFormat="false" ht="18" hidden="false" customHeight="true" outlineLevel="0" collapsed="false">
      <c r="A214" s="144"/>
      <c r="B214" s="134"/>
      <c r="C214" s="135"/>
      <c r="D214" s="136"/>
      <c r="E214" s="42"/>
      <c r="F214" s="42"/>
      <c r="G214" s="137"/>
      <c r="H214" s="137"/>
    </row>
    <row r="215" customFormat="false" ht="18" hidden="false" customHeight="true" outlineLevel="0" collapsed="false">
      <c r="A215" s="144"/>
      <c r="B215" s="134"/>
      <c r="C215" s="135"/>
      <c r="D215" s="136"/>
      <c r="E215" s="42"/>
      <c r="F215" s="42"/>
      <c r="G215" s="137"/>
      <c r="H215" s="137"/>
    </row>
    <row r="216" customFormat="false" ht="18" hidden="false" customHeight="true" outlineLevel="0" collapsed="false">
      <c r="A216" s="144"/>
      <c r="B216" s="138"/>
      <c r="C216" s="135"/>
      <c r="D216" s="136"/>
      <c r="E216" s="42"/>
      <c r="F216" s="42"/>
      <c r="G216" s="137"/>
      <c r="H216" s="137"/>
    </row>
    <row r="217" customFormat="false" ht="18" hidden="false" customHeight="true" outlineLevel="0" collapsed="false">
      <c r="A217" s="144"/>
      <c r="B217" s="138"/>
      <c r="C217" s="135"/>
      <c r="D217" s="42"/>
      <c r="E217" s="42"/>
      <c r="F217" s="42"/>
      <c r="G217" s="137"/>
      <c r="H217" s="137"/>
    </row>
    <row r="218" customFormat="false" ht="18" hidden="false" customHeight="true" outlineLevel="0" collapsed="false">
      <c r="A218" s="144"/>
      <c r="B218" s="145"/>
      <c r="C218" s="146"/>
      <c r="D218" s="42"/>
      <c r="E218" s="42"/>
      <c r="F218" s="42"/>
      <c r="G218" s="137"/>
      <c r="H218" s="137"/>
    </row>
    <row r="219" customFormat="false" ht="18" hidden="false" customHeight="true" outlineLevel="0" collapsed="false">
      <c r="A219" s="144"/>
      <c r="B219" s="134"/>
      <c r="C219" s="135"/>
      <c r="D219" s="136"/>
      <c r="E219" s="42"/>
      <c r="F219" s="42"/>
      <c r="G219" s="137"/>
      <c r="H219" s="137"/>
    </row>
    <row r="220" customFormat="false" ht="18" hidden="false" customHeight="true" outlineLevel="0" collapsed="false">
      <c r="A220" s="144"/>
      <c r="B220" s="134"/>
      <c r="C220" s="135"/>
      <c r="D220" s="136"/>
      <c r="E220" s="42"/>
      <c r="F220" s="42"/>
      <c r="G220" s="137"/>
      <c r="H220" s="137"/>
    </row>
    <row r="221" customFormat="false" ht="18" hidden="false" customHeight="true" outlineLevel="0" collapsed="false">
      <c r="A221" s="144"/>
      <c r="B221" s="134"/>
      <c r="C221" s="135"/>
      <c r="D221" s="136"/>
      <c r="E221" s="42"/>
      <c r="F221" s="42"/>
      <c r="G221" s="137"/>
      <c r="H221" s="137"/>
    </row>
    <row r="222" customFormat="false" ht="18" hidden="false" customHeight="true" outlineLevel="0" collapsed="false">
      <c r="A222" s="144"/>
      <c r="B222" s="138"/>
      <c r="C222" s="135"/>
      <c r="D222" s="136"/>
      <c r="E222" s="42"/>
      <c r="F222" s="42"/>
      <c r="G222" s="137"/>
      <c r="H222" s="137"/>
    </row>
    <row r="223" customFormat="false" ht="18" hidden="false" customHeight="true" outlineLevel="0" collapsed="false">
      <c r="A223" s="144"/>
      <c r="B223" s="138"/>
      <c r="C223" s="135"/>
      <c r="D223" s="136"/>
      <c r="E223" s="42"/>
      <c r="F223" s="42"/>
      <c r="G223" s="137"/>
      <c r="H223" s="137"/>
    </row>
    <row r="224" customFormat="false" ht="18" hidden="false" customHeight="true" outlineLevel="0" collapsed="false">
      <c r="A224" s="144"/>
      <c r="B224" s="145"/>
      <c r="C224" s="146"/>
      <c r="D224" s="136"/>
      <c r="E224" s="42"/>
      <c r="F224" s="42"/>
      <c r="G224" s="137"/>
      <c r="H224" s="137"/>
    </row>
    <row r="225" customFormat="false" ht="18" hidden="false" customHeight="true" outlineLevel="0" collapsed="false">
      <c r="A225" s="144"/>
      <c r="B225" s="134"/>
      <c r="C225" s="135"/>
      <c r="D225" s="136"/>
      <c r="E225" s="42"/>
      <c r="F225" s="42"/>
      <c r="G225" s="137"/>
      <c r="H225" s="137"/>
    </row>
    <row r="226" customFormat="false" ht="18" hidden="false" customHeight="true" outlineLevel="0" collapsed="false">
      <c r="A226" s="144"/>
      <c r="B226" s="134"/>
      <c r="C226" s="135"/>
      <c r="D226" s="136"/>
      <c r="E226" s="42"/>
      <c r="F226" s="42"/>
      <c r="G226" s="137"/>
      <c r="H226" s="136"/>
    </row>
    <row r="227" customFormat="false" ht="18" hidden="false" customHeight="true" outlineLevel="0" collapsed="false">
      <c r="A227" s="144"/>
      <c r="B227" s="134"/>
      <c r="C227" s="135"/>
      <c r="D227" s="136"/>
      <c r="E227" s="42"/>
      <c r="F227" s="42"/>
      <c r="G227" s="137"/>
      <c r="H227" s="136"/>
    </row>
    <row r="228" customFormat="false" ht="18" hidden="false" customHeight="true" outlineLevel="0" collapsed="false">
      <c r="A228" s="144"/>
      <c r="B228" s="138"/>
      <c r="C228" s="135"/>
      <c r="D228" s="136"/>
      <c r="E228" s="42"/>
      <c r="F228" s="42"/>
      <c r="G228" s="137"/>
      <c r="H228" s="136"/>
    </row>
    <row r="229" customFormat="false" ht="18" hidden="false" customHeight="true" outlineLevel="0" collapsed="false">
      <c r="A229" s="144"/>
      <c r="B229" s="138"/>
      <c r="C229" s="135"/>
      <c r="D229" s="136"/>
      <c r="E229" s="42"/>
      <c r="F229" s="42"/>
      <c r="G229" s="137"/>
      <c r="H229" s="136"/>
    </row>
    <row r="230" customFormat="false" ht="18" hidden="false" customHeight="true" outlineLevel="0" collapsed="false">
      <c r="A230" s="144"/>
      <c r="B230" s="145"/>
      <c r="C230" s="146"/>
      <c r="D230" s="136"/>
      <c r="E230" s="42"/>
      <c r="F230" s="42"/>
      <c r="G230" s="137"/>
      <c r="H230" s="137"/>
    </row>
    <row r="231" customFormat="false" ht="18" hidden="false" customHeight="true" outlineLevel="0" collapsed="false">
      <c r="A231" s="144"/>
      <c r="B231" s="134"/>
      <c r="C231" s="135"/>
      <c r="D231" s="136"/>
      <c r="E231" s="42"/>
      <c r="F231" s="42"/>
      <c r="G231" s="137"/>
      <c r="H231" s="137"/>
    </row>
    <row r="232" customFormat="false" ht="18" hidden="false" customHeight="true" outlineLevel="0" collapsed="false">
      <c r="A232" s="144"/>
      <c r="B232" s="134"/>
      <c r="C232" s="135"/>
      <c r="D232" s="136"/>
      <c r="E232" s="42"/>
      <c r="F232" s="42"/>
      <c r="G232" s="137"/>
      <c r="H232" s="137"/>
    </row>
    <row r="233" customFormat="false" ht="18" hidden="false" customHeight="true" outlineLevel="0" collapsed="false">
      <c r="A233" s="144"/>
      <c r="B233" s="134"/>
      <c r="C233" s="135"/>
      <c r="D233" s="136"/>
      <c r="E233" s="42"/>
      <c r="F233" s="42"/>
      <c r="G233" s="42"/>
      <c r="H233" s="137"/>
    </row>
    <row r="234" customFormat="false" ht="18" hidden="false" customHeight="true" outlineLevel="0" collapsed="false">
      <c r="A234" s="144"/>
      <c r="B234" s="138"/>
      <c r="C234" s="135"/>
      <c r="D234" s="136"/>
      <c r="E234" s="42"/>
      <c r="F234" s="42"/>
      <c r="G234" s="137"/>
      <c r="H234" s="137"/>
    </row>
    <row r="235" customFormat="false" ht="18" hidden="false" customHeight="true" outlineLevel="0" collapsed="false">
      <c r="A235" s="144"/>
      <c r="B235" s="138"/>
      <c r="C235" s="135"/>
      <c r="D235" s="136"/>
      <c r="E235" s="42"/>
      <c r="F235" s="42"/>
      <c r="G235" s="137"/>
      <c r="H235" s="137"/>
    </row>
    <row r="236" customFormat="false" ht="18" hidden="false" customHeight="true" outlineLevel="0" collapsed="false">
      <c r="A236" s="144"/>
      <c r="B236" s="145"/>
      <c r="C236" s="146"/>
      <c r="D236" s="136"/>
      <c r="E236" s="42"/>
      <c r="F236" s="42"/>
      <c r="G236" s="137"/>
      <c r="H236" s="137"/>
    </row>
    <row r="237" customFormat="false" ht="18" hidden="false" customHeight="true" outlineLevel="0" collapsed="false">
      <c r="A237" s="144"/>
      <c r="B237" s="134"/>
      <c r="C237" s="135"/>
      <c r="D237" s="136"/>
      <c r="E237" s="42"/>
      <c r="F237" s="42"/>
      <c r="G237" s="137"/>
      <c r="H237" s="137"/>
    </row>
    <row r="238" customFormat="false" ht="18" hidden="false" customHeight="true" outlineLevel="0" collapsed="false">
      <c r="A238" s="144"/>
      <c r="B238" s="138"/>
      <c r="C238" s="135"/>
      <c r="D238" s="136"/>
      <c r="E238" s="42"/>
      <c r="F238" s="42"/>
      <c r="G238" s="137"/>
      <c r="H238" s="137"/>
    </row>
    <row r="239" customFormat="false" ht="18" hidden="false" customHeight="true" outlineLevel="0" collapsed="false">
      <c r="A239" s="144"/>
      <c r="B239" s="138"/>
      <c r="C239" s="135"/>
      <c r="D239" s="136"/>
      <c r="E239" s="42"/>
      <c r="F239" s="42"/>
      <c r="G239" s="137"/>
      <c r="H239" s="137"/>
    </row>
    <row r="240" customFormat="false" ht="18" hidden="false" customHeight="true" outlineLevel="0" collapsed="false">
      <c r="A240" s="144"/>
      <c r="B240" s="145"/>
      <c r="C240" s="146"/>
      <c r="D240" s="136"/>
      <c r="E240" s="42"/>
      <c r="F240" s="42"/>
      <c r="G240" s="137"/>
      <c r="H240" s="137"/>
    </row>
    <row r="241" customFormat="false" ht="18" hidden="false" customHeight="true" outlineLevel="0" collapsed="false">
      <c r="A241" s="144"/>
      <c r="B241" s="134"/>
      <c r="C241" s="135"/>
      <c r="D241" s="136"/>
      <c r="E241" s="42"/>
      <c r="F241" s="42"/>
      <c r="G241" s="42"/>
      <c r="H241" s="136"/>
    </row>
    <row r="242" customFormat="false" ht="18" hidden="false" customHeight="true" outlineLevel="0" collapsed="false">
      <c r="A242" s="144"/>
      <c r="B242" s="138"/>
      <c r="C242" s="135"/>
      <c r="D242" s="136"/>
      <c r="E242" s="42"/>
      <c r="F242" s="42"/>
      <c r="G242" s="137"/>
      <c r="H242" s="136"/>
    </row>
    <row r="243" customFormat="false" ht="18" hidden="false" customHeight="true" outlineLevel="0" collapsed="false">
      <c r="A243" s="144"/>
      <c r="B243" s="138"/>
      <c r="C243" s="135"/>
      <c r="D243" s="136"/>
      <c r="E243" s="42"/>
      <c r="F243" s="42"/>
      <c r="G243" s="137"/>
      <c r="H243" s="136"/>
    </row>
    <row r="244" customFormat="false" ht="18" hidden="false" customHeight="true" outlineLevel="0" collapsed="false">
      <c r="A244" s="144"/>
      <c r="B244" s="145"/>
      <c r="C244" s="146"/>
      <c r="D244" s="136"/>
      <c r="E244" s="42"/>
      <c r="F244" s="42"/>
      <c r="G244" s="137"/>
      <c r="H244" s="137"/>
    </row>
    <row r="245" customFormat="false" ht="18" hidden="false" customHeight="true" outlineLevel="0" collapsed="false">
      <c r="A245" s="144"/>
      <c r="B245" s="134"/>
      <c r="C245" s="135"/>
      <c r="D245" s="136"/>
      <c r="E245" s="42"/>
      <c r="F245" s="42"/>
      <c r="G245" s="42"/>
      <c r="H245" s="136"/>
    </row>
    <row r="246" customFormat="false" ht="18" hidden="false" customHeight="true" outlineLevel="0" collapsed="false">
      <c r="A246" s="144"/>
      <c r="B246" s="138"/>
      <c r="C246" s="135"/>
      <c r="D246" s="136"/>
      <c r="E246" s="42"/>
      <c r="F246" s="42"/>
      <c r="G246" s="137"/>
      <c r="H246" s="136"/>
    </row>
    <row r="247" customFormat="false" ht="18" hidden="false" customHeight="true" outlineLevel="0" collapsed="false">
      <c r="A247" s="144"/>
      <c r="B247" s="138"/>
      <c r="C247" s="135"/>
      <c r="D247" s="136"/>
      <c r="E247" s="42"/>
      <c r="F247" s="42"/>
      <c r="G247" s="137"/>
      <c r="H247" s="136"/>
    </row>
    <row r="248" customFormat="false" ht="126.75" hidden="false" customHeight="true" outlineLevel="0" collapsed="false">
      <c r="A248" s="144"/>
      <c r="B248" s="145"/>
      <c r="C248" s="146"/>
      <c r="D248" s="136"/>
      <c r="E248" s="42"/>
      <c r="F248" s="42"/>
      <c r="G248" s="137"/>
      <c r="H248" s="137"/>
    </row>
    <row r="249" customFormat="false" ht="18" hidden="false" customHeight="true" outlineLevel="0" collapsed="false">
      <c r="A249" s="133"/>
      <c r="B249" s="134"/>
      <c r="C249" s="135"/>
      <c r="D249" s="136"/>
      <c r="E249" s="42"/>
      <c r="F249" s="42"/>
      <c r="G249" s="137"/>
      <c r="H249" s="136"/>
    </row>
    <row r="250" customFormat="false" ht="18" hidden="false" customHeight="true" outlineLevel="0" collapsed="false">
      <c r="A250" s="144"/>
      <c r="B250" s="138"/>
      <c r="C250" s="135"/>
      <c r="D250" s="136"/>
      <c r="E250" s="42"/>
      <c r="F250" s="42"/>
      <c r="G250" s="137"/>
      <c r="H250" s="136"/>
    </row>
    <row r="251" customFormat="false" ht="18" hidden="false" customHeight="true" outlineLevel="0" collapsed="false">
      <c r="A251" s="133"/>
      <c r="B251" s="134"/>
      <c r="C251" s="135"/>
      <c r="D251" s="136"/>
      <c r="E251" s="42"/>
      <c r="F251" s="42"/>
      <c r="G251" s="137"/>
      <c r="H251" s="136"/>
    </row>
    <row r="252" customFormat="false" ht="18" hidden="false" customHeight="true" outlineLevel="0" collapsed="false">
      <c r="A252" s="144"/>
      <c r="B252" s="138"/>
      <c r="C252" s="135"/>
      <c r="D252" s="136"/>
      <c r="E252" s="42"/>
      <c r="F252" s="42"/>
      <c r="G252" s="137"/>
      <c r="H252" s="136"/>
    </row>
    <row r="253" customFormat="false" ht="18" hidden="false" customHeight="true" outlineLevel="0" collapsed="false">
      <c r="A253" s="144"/>
      <c r="B253" s="138"/>
      <c r="C253" s="135"/>
      <c r="D253" s="136"/>
      <c r="E253" s="42"/>
      <c r="F253" s="42"/>
      <c r="G253" s="137"/>
      <c r="H253" s="136"/>
    </row>
    <row r="254" customFormat="false" ht="71.25" hidden="false" customHeight="true" outlineLevel="0" collapsed="false">
      <c r="A254" s="144"/>
      <c r="B254" s="145"/>
      <c r="C254" s="146"/>
      <c r="D254" s="136"/>
      <c r="E254" s="42"/>
      <c r="F254" s="42"/>
      <c r="G254" s="137"/>
      <c r="H254" s="137"/>
    </row>
    <row r="255" customFormat="false" ht="18" hidden="false" customHeight="true" outlineLevel="0" collapsed="false">
      <c r="A255" s="144"/>
      <c r="B255" s="134"/>
      <c r="C255" s="135"/>
      <c r="D255" s="136"/>
      <c r="E255" s="42"/>
      <c r="F255" s="42"/>
      <c r="G255" s="137"/>
      <c r="H255" s="136"/>
    </row>
    <row r="256" customFormat="false" ht="18" hidden="false" customHeight="true" outlineLevel="0" collapsed="false">
      <c r="A256" s="144"/>
      <c r="B256" s="134"/>
      <c r="C256" s="135"/>
      <c r="D256" s="136"/>
      <c r="E256" s="42"/>
      <c r="F256" s="42"/>
      <c r="G256" s="137"/>
      <c r="H256" s="136"/>
    </row>
    <row r="257" customFormat="false" ht="18" hidden="false" customHeight="true" outlineLevel="0" collapsed="false">
      <c r="A257" s="144"/>
      <c r="B257" s="134"/>
      <c r="C257" s="135"/>
      <c r="D257" s="136"/>
      <c r="E257" s="42"/>
      <c r="F257" s="42"/>
      <c r="G257" s="137"/>
      <c r="H257" s="136"/>
    </row>
    <row r="258" customFormat="false" ht="18" hidden="false" customHeight="true" outlineLevel="0" collapsed="false">
      <c r="A258" s="144"/>
      <c r="B258" s="134"/>
      <c r="C258" s="135"/>
      <c r="D258" s="136"/>
      <c r="E258" s="42"/>
      <c r="F258" s="42"/>
      <c r="G258" s="137"/>
      <c r="H258" s="136"/>
    </row>
    <row r="259" customFormat="false" ht="18" hidden="false" customHeight="true" outlineLevel="0" collapsed="false">
      <c r="A259" s="144"/>
      <c r="B259" s="134"/>
      <c r="C259" s="135"/>
      <c r="D259" s="136"/>
      <c r="E259" s="42"/>
      <c r="F259" s="42"/>
      <c r="G259" s="137"/>
      <c r="H259" s="136"/>
    </row>
    <row r="260" customFormat="false" ht="18" hidden="false" customHeight="true" outlineLevel="0" collapsed="false">
      <c r="A260" s="144"/>
      <c r="B260" s="138"/>
      <c r="C260" s="135"/>
      <c r="D260" s="136"/>
      <c r="E260" s="42"/>
      <c r="F260" s="42"/>
      <c r="G260" s="137"/>
      <c r="H260" s="136"/>
    </row>
    <row r="261" customFormat="false" ht="18" hidden="false" customHeight="true" outlineLevel="0" collapsed="false">
      <c r="A261" s="144"/>
      <c r="B261" s="134"/>
      <c r="C261" s="135"/>
      <c r="D261" s="136"/>
      <c r="E261" s="42"/>
      <c r="F261" s="42"/>
      <c r="G261" s="137"/>
      <c r="H261" s="136"/>
    </row>
    <row r="262" customFormat="false" ht="18" hidden="false" customHeight="true" outlineLevel="0" collapsed="false">
      <c r="A262" s="144"/>
      <c r="B262" s="134"/>
      <c r="C262" s="135"/>
      <c r="D262" s="136"/>
      <c r="E262" s="42"/>
      <c r="F262" s="42"/>
      <c r="G262" s="137"/>
      <c r="H262" s="136"/>
    </row>
    <row r="263" customFormat="false" ht="18" hidden="false" customHeight="true" outlineLevel="0" collapsed="false">
      <c r="A263" s="144"/>
      <c r="B263" s="138"/>
      <c r="C263" s="135"/>
      <c r="D263" s="136"/>
      <c r="E263" s="42"/>
      <c r="F263" s="42"/>
      <c r="G263" s="137"/>
      <c r="H263" s="136"/>
    </row>
    <row r="264" customFormat="false" ht="18" hidden="false" customHeight="true" outlineLevel="0" collapsed="false">
      <c r="A264" s="144"/>
      <c r="B264" s="138"/>
      <c r="C264" s="135"/>
      <c r="D264" s="136"/>
      <c r="E264" s="42"/>
      <c r="F264" s="42"/>
      <c r="G264" s="137"/>
      <c r="H264" s="136"/>
    </row>
    <row r="265" customFormat="false" ht="57.75" hidden="false" customHeight="true" outlineLevel="0" collapsed="false">
      <c r="A265" s="144"/>
      <c r="B265" s="145"/>
      <c r="C265" s="146"/>
      <c r="D265" s="136"/>
      <c r="E265" s="42"/>
      <c r="F265" s="42"/>
      <c r="G265" s="137"/>
      <c r="H265" s="137"/>
    </row>
    <row r="266" customFormat="false" ht="18" hidden="false" customHeight="true" outlineLevel="0" collapsed="false">
      <c r="A266" s="133"/>
      <c r="B266" s="134"/>
      <c r="C266" s="135"/>
      <c r="D266" s="136"/>
      <c r="E266" s="42"/>
      <c r="F266" s="42"/>
      <c r="G266" s="137"/>
      <c r="H266" s="136"/>
    </row>
    <row r="267" customFormat="false" ht="18" hidden="false" customHeight="true" outlineLevel="0" collapsed="false">
      <c r="A267" s="133"/>
      <c r="B267" s="138"/>
      <c r="C267" s="135"/>
      <c r="D267" s="136"/>
      <c r="E267" s="42"/>
      <c r="F267" s="42"/>
      <c r="G267" s="137"/>
      <c r="H267" s="136"/>
    </row>
    <row r="268" customFormat="false" ht="18" hidden="false" customHeight="true" outlineLevel="0" collapsed="false">
      <c r="A268" s="133"/>
      <c r="B268" s="134"/>
      <c r="C268" s="135"/>
      <c r="D268" s="136"/>
      <c r="E268" s="42"/>
      <c r="F268" s="42"/>
      <c r="G268" s="137"/>
      <c r="H268" s="136"/>
    </row>
    <row r="269" customFormat="false" ht="18" hidden="false" customHeight="true" outlineLevel="0" collapsed="false">
      <c r="A269" s="144"/>
      <c r="B269" s="138"/>
      <c r="C269" s="135"/>
      <c r="D269" s="136"/>
      <c r="E269" s="42"/>
      <c r="F269" s="42"/>
      <c r="G269" s="137"/>
      <c r="H269" s="136"/>
    </row>
    <row r="270" customFormat="false" ht="18" hidden="false" customHeight="true" outlineLevel="0" collapsed="false">
      <c r="A270" s="144"/>
      <c r="B270" s="138"/>
      <c r="C270" s="135"/>
      <c r="D270" s="136"/>
      <c r="E270" s="42"/>
      <c r="F270" s="42"/>
      <c r="G270" s="137"/>
      <c r="H270" s="136"/>
    </row>
    <row r="271" customFormat="false" ht="18" hidden="false" customHeight="true" outlineLevel="0" collapsed="false">
      <c r="A271" s="144"/>
      <c r="B271" s="145"/>
      <c r="C271" s="146"/>
      <c r="D271" s="136"/>
      <c r="E271" s="42"/>
      <c r="F271" s="42"/>
      <c r="G271" s="137"/>
      <c r="H271" s="137"/>
    </row>
    <row r="272" customFormat="false" ht="18" hidden="false" customHeight="true" outlineLevel="0" collapsed="false">
      <c r="A272" s="144"/>
      <c r="B272" s="134"/>
      <c r="C272" s="135"/>
      <c r="D272" s="136"/>
      <c r="E272" s="42"/>
      <c r="F272" s="42"/>
      <c r="G272" s="137"/>
      <c r="H272" s="136"/>
    </row>
    <row r="273" customFormat="false" ht="18" hidden="false" customHeight="true" outlineLevel="0" collapsed="false">
      <c r="A273" s="144"/>
      <c r="B273" s="134"/>
      <c r="C273" s="135"/>
      <c r="D273" s="136"/>
      <c r="E273" s="42"/>
      <c r="F273" s="42"/>
      <c r="G273" s="137"/>
      <c r="H273" s="136"/>
    </row>
    <row r="274" customFormat="false" ht="18" hidden="false" customHeight="true" outlineLevel="0" collapsed="false">
      <c r="A274" s="144"/>
      <c r="B274" s="134"/>
      <c r="C274" s="135"/>
      <c r="D274" s="136"/>
      <c r="E274" s="42"/>
      <c r="F274" s="42"/>
      <c r="G274" s="137"/>
      <c r="H274" s="136"/>
    </row>
    <row r="275" customFormat="false" ht="18" hidden="false" customHeight="true" outlineLevel="0" collapsed="false">
      <c r="A275" s="144"/>
      <c r="B275" s="138"/>
      <c r="C275" s="135"/>
      <c r="D275" s="136"/>
      <c r="E275" s="42"/>
      <c r="F275" s="42"/>
      <c r="G275" s="137"/>
      <c r="H275" s="136"/>
    </row>
    <row r="276" customFormat="false" ht="18" hidden="false" customHeight="true" outlineLevel="0" collapsed="false">
      <c r="A276" s="144"/>
      <c r="B276" s="134"/>
      <c r="C276" s="135"/>
      <c r="D276" s="136"/>
      <c r="E276" s="42"/>
      <c r="F276" s="42"/>
      <c r="G276" s="137"/>
      <c r="H276" s="136"/>
    </row>
    <row r="277" customFormat="false" ht="18" hidden="false" customHeight="true" outlineLevel="0" collapsed="false">
      <c r="A277" s="144"/>
      <c r="B277" s="134"/>
      <c r="C277" s="135"/>
      <c r="D277" s="136"/>
      <c r="E277" s="42"/>
      <c r="F277" s="42"/>
      <c r="G277" s="137"/>
      <c r="H277" s="136"/>
    </row>
    <row r="278" customFormat="false" ht="18" hidden="false" customHeight="true" outlineLevel="0" collapsed="false">
      <c r="A278" s="144"/>
      <c r="B278" s="138"/>
      <c r="C278" s="135"/>
      <c r="D278" s="136"/>
      <c r="E278" s="42"/>
      <c r="F278" s="42"/>
      <c r="G278" s="137"/>
      <c r="H278" s="136"/>
    </row>
    <row r="279" customFormat="false" ht="18" hidden="false" customHeight="true" outlineLevel="0" collapsed="false">
      <c r="A279" s="144"/>
      <c r="B279" s="138"/>
      <c r="C279" s="135"/>
      <c r="D279" s="136"/>
      <c r="E279" s="42"/>
      <c r="F279" s="42"/>
      <c r="G279" s="137"/>
      <c r="H279" s="136"/>
    </row>
    <row r="280" customFormat="false" ht="18" hidden="false" customHeight="true" outlineLevel="0" collapsed="false">
      <c r="A280" s="144"/>
      <c r="B280" s="145"/>
      <c r="C280" s="146"/>
      <c r="D280" s="136"/>
      <c r="E280" s="42"/>
      <c r="F280" s="42"/>
      <c r="G280" s="137"/>
      <c r="H280" s="137"/>
    </row>
    <row r="281" customFormat="false" ht="18" hidden="false" customHeight="true" outlineLevel="0" collapsed="false">
      <c r="A281" s="144"/>
      <c r="B281" s="134"/>
      <c r="C281" s="135"/>
      <c r="D281" s="136"/>
      <c r="E281" s="42"/>
      <c r="F281" s="42"/>
      <c r="G281" s="137"/>
      <c r="H281" s="136"/>
    </row>
    <row r="282" customFormat="false" ht="18" hidden="false" customHeight="true" outlineLevel="0" collapsed="false">
      <c r="A282" s="144"/>
      <c r="B282" s="134"/>
      <c r="C282" s="135"/>
      <c r="D282" s="136"/>
      <c r="E282" s="42"/>
      <c r="F282" s="42"/>
      <c r="G282" s="137"/>
      <c r="H282" s="136"/>
    </row>
    <row r="283" customFormat="false" ht="18" hidden="false" customHeight="true" outlineLevel="0" collapsed="false">
      <c r="A283" s="144"/>
      <c r="B283" s="138"/>
      <c r="C283" s="135"/>
      <c r="D283" s="136"/>
      <c r="E283" s="42"/>
      <c r="F283" s="42"/>
      <c r="G283" s="137"/>
      <c r="H283" s="136"/>
    </row>
    <row r="284" customFormat="false" ht="18" hidden="false" customHeight="true" outlineLevel="0" collapsed="false">
      <c r="A284" s="144"/>
      <c r="B284" s="134"/>
      <c r="C284" s="135"/>
      <c r="D284" s="136"/>
      <c r="E284" s="42"/>
      <c r="F284" s="42"/>
      <c r="G284" s="137"/>
      <c r="H284" s="136"/>
    </row>
    <row r="285" customFormat="false" ht="18" hidden="false" customHeight="true" outlineLevel="0" collapsed="false">
      <c r="A285" s="144"/>
      <c r="B285" s="134"/>
      <c r="C285" s="135"/>
      <c r="D285" s="136"/>
      <c r="E285" s="42"/>
      <c r="F285" s="42"/>
      <c r="G285" s="137"/>
      <c r="H285" s="136"/>
    </row>
    <row r="286" customFormat="false" ht="18" hidden="false" customHeight="true" outlineLevel="0" collapsed="false">
      <c r="A286" s="144"/>
      <c r="B286" s="138"/>
      <c r="C286" s="135"/>
      <c r="D286" s="136"/>
      <c r="E286" s="42"/>
      <c r="F286" s="42"/>
      <c r="G286" s="137"/>
      <c r="H286" s="136"/>
    </row>
    <row r="287" customFormat="false" ht="18" hidden="false" customHeight="true" outlineLevel="0" collapsed="false">
      <c r="A287" s="144"/>
      <c r="B287" s="138"/>
      <c r="C287" s="135"/>
      <c r="D287" s="136"/>
      <c r="E287" s="42"/>
      <c r="F287" s="42"/>
      <c r="G287" s="137"/>
      <c r="H287" s="136"/>
    </row>
    <row r="288" customFormat="false" ht="42" hidden="false" customHeight="true" outlineLevel="0" collapsed="false">
      <c r="A288" s="144"/>
      <c r="B288" s="145"/>
      <c r="C288" s="135"/>
      <c r="D288" s="136"/>
      <c r="E288" s="42"/>
      <c r="F288" s="42"/>
      <c r="G288" s="137"/>
      <c r="H288" s="137"/>
    </row>
    <row r="289" customFormat="false" ht="18" hidden="false" customHeight="true" outlineLevel="0" collapsed="false">
      <c r="A289" s="133"/>
      <c r="B289" s="134"/>
      <c r="C289" s="135"/>
      <c r="D289" s="136"/>
      <c r="E289" s="42"/>
      <c r="F289" s="42"/>
      <c r="G289" s="137"/>
      <c r="H289" s="136"/>
    </row>
    <row r="290" customFormat="false" ht="18" hidden="false" customHeight="true" outlineLevel="0" collapsed="false">
      <c r="A290" s="144"/>
      <c r="B290" s="138"/>
      <c r="C290" s="135"/>
      <c r="D290" s="136"/>
      <c r="E290" s="42"/>
      <c r="F290" s="42"/>
      <c r="G290" s="137"/>
      <c r="H290" s="136"/>
    </row>
    <row r="291" customFormat="false" ht="18" hidden="false" customHeight="true" outlineLevel="0" collapsed="false">
      <c r="A291" s="144"/>
      <c r="B291" s="134"/>
      <c r="C291" s="135"/>
      <c r="D291" s="136"/>
      <c r="E291" s="42"/>
      <c r="F291" s="42"/>
      <c r="G291" s="137"/>
      <c r="H291" s="136"/>
    </row>
    <row r="292" customFormat="false" ht="18" hidden="false" customHeight="true" outlineLevel="0" collapsed="false">
      <c r="A292" s="144"/>
      <c r="B292" s="134"/>
      <c r="C292" s="135"/>
      <c r="D292" s="136"/>
      <c r="E292" s="42"/>
      <c r="F292" s="42"/>
      <c r="G292" s="137"/>
      <c r="H292" s="136"/>
    </row>
    <row r="293" customFormat="false" ht="18" hidden="false" customHeight="true" outlineLevel="0" collapsed="false">
      <c r="A293" s="144"/>
      <c r="B293" s="138"/>
      <c r="C293" s="135"/>
      <c r="D293" s="136"/>
      <c r="E293" s="42"/>
      <c r="F293" s="42"/>
      <c r="G293" s="137"/>
      <c r="H293" s="136"/>
    </row>
    <row r="294" customFormat="false" ht="18" hidden="false" customHeight="true" outlineLevel="0" collapsed="false">
      <c r="A294" s="144"/>
      <c r="B294" s="138"/>
      <c r="C294" s="135"/>
      <c r="D294" s="136"/>
      <c r="E294" s="42"/>
      <c r="F294" s="42"/>
      <c r="G294" s="137"/>
      <c r="H294" s="136"/>
    </row>
    <row r="295" customFormat="false" ht="41.25" hidden="false" customHeight="true" outlineLevel="0" collapsed="false">
      <c r="A295" s="144"/>
      <c r="B295" s="145"/>
      <c r="C295" s="135"/>
      <c r="D295" s="136"/>
      <c r="E295" s="42"/>
      <c r="F295" s="42"/>
      <c r="G295" s="137"/>
      <c r="H295" s="137"/>
    </row>
    <row r="296" customFormat="false" ht="18" hidden="false" customHeight="true" outlineLevel="0" collapsed="false">
      <c r="A296" s="133"/>
      <c r="B296" s="134"/>
      <c r="C296" s="135"/>
      <c r="D296" s="136"/>
      <c r="E296" s="42"/>
      <c r="F296" s="42"/>
      <c r="G296" s="137"/>
      <c r="H296" s="136"/>
    </row>
    <row r="297" customFormat="false" ht="18" hidden="false" customHeight="true" outlineLevel="0" collapsed="false">
      <c r="A297" s="144"/>
      <c r="B297" s="138"/>
      <c r="C297" s="135"/>
      <c r="D297" s="136"/>
      <c r="E297" s="42"/>
      <c r="F297" s="42"/>
      <c r="G297" s="137"/>
      <c r="H297" s="136"/>
    </row>
    <row r="298" customFormat="false" ht="18" hidden="false" customHeight="true" outlineLevel="0" collapsed="false">
      <c r="A298" s="144"/>
      <c r="B298" s="134"/>
      <c r="C298" s="135"/>
      <c r="D298" s="136"/>
      <c r="E298" s="42"/>
      <c r="F298" s="42"/>
      <c r="G298" s="137"/>
      <c r="H298" s="136"/>
    </row>
    <row r="299" customFormat="false" ht="18" hidden="false" customHeight="true" outlineLevel="0" collapsed="false">
      <c r="A299" s="144"/>
      <c r="B299" s="134"/>
      <c r="C299" s="135"/>
      <c r="D299" s="136"/>
      <c r="E299" s="42"/>
      <c r="F299" s="42"/>
      <c r="G299" s="137"/>
      <c r="H299" s="136"/>
    </row>
    <row r="300" customFormat="false" ht="18" hidden="false" customHeight="true" outlineLevel="0" collapsed="false">
      <c r="A300" s="144"/>
      <c r="B300" s="138"/>
      <c r="C300" s="135"/>
      <c r="D300" s="136"/>
      <c r="E300" s="42"/>
      <c r="F300" s="42"/>
      <c r="G300" s="137"/>
      <c r="H300" s="136"/>
    </row>
    <row r="301" customFormat="false" ht="18" hidden="false" customHeight="true" outlineLevel="0" collapsed="false">
      <c r="A301" s="144"/>
      <c r="B301" s="138"/>
      <c r="C301" s="135"/>
      <c r="D301" s="136"/>
      <c r="E301" s="42"/>
      <c r="F301" s="42"/>
      <c r="G301" s="137"/>
      <c r="H301" s="136"/>
    </row>
    <row r="302" customFormat="false" ht="33.75" hidden="false" customHeight="true" outlineLevel="0" collapsed="false">
      <c r="A302" s="144"/>
      <c r="B302" s="145"/>
      <c r="C302" s="135"/>
      <c r="D302" s="136"/>
      <c r="E302" s="42"/>
      <c r="F302" s="42"/>
      <c r="G302" s="137"/>
      <c r="H302" s="137"/>
    </row>
    <row r="303" customFormat="false" ht="18" hidden="false" customHeight="true" outlineLevel="0" collapsed="false">
      <c r="A303" s="133"/>
      <c r="B303" s="134"/>
      <c r="C303" s="135"/>
      <c r="D303" s="136"/>
      <c r="E303" s="42"/>
      <c r="F303" s="42"/>
      <c r="G303" s="137"/>
      <c r="H303" s="136"/>
    </row>
    <row r="304" customFormat="false" ht="18" hidden="false" customHeight="true" outlineLevel="0" collapsed="false">
      <c r="A304" s="144"/>
      <c r="B304" s="138"/>
      <c r="C304" s="135"/>
      <c r="D304" s="136"/>
      <c r="E304" s="42"/>
      <c r="F304" s="42"/>
      <c r="G304" s="137"/>
      <c r="H304" s="136"/>
    </row>
    <row r="305" customFormat="false" ht="18" hidden="false" customHeight="true" outlineLevel="0" collapsed="false">
      <c r="A305" s="144"/>
      <c r="B305" s="134"/>
      <c r="C305" s="135"/>
      <c r="D305" s="136"/>
      <c r="E305" s="42"/>
      <c r="F305" s="42"/>
      <c r="G305" s="137"/>
      <c r="H305" s="136"/>
    </row>
    <row r="306" customFormat="false" ht="18" hidden="false" customHeight="true" outlineLevel="0" collapsed="false">
      <c r="A306" s="144"/>
      <c r="B306" s="134"/>
      <c r="C306" s="135"/>
      <c r="D306" s="136"/>
      <c r="E306" s="42"/>
      <c r="F306" s="42"/>
      <c r="G306" s="137"/>
      <c r="H306" s="136"/>
    </row>
    <row r="307" customFormat="false" ht="18" hidden="false" customHeight="true" outlineLevel="0" collapsed="false">
      <c r="A307" s="144"/>
      <c r="B307" s="138"/>
      <c r="C307" s="135"/>
      <c r="D307" s="136"/>
      <c r="E307" s="42"/>
      <c r="F307" s="42"/>
      <c r="G307" s="137"/>
      <c r="H307" s="136"/>
    </row>
    <row r="308" customFormat="false" ht="18" hidden="false" customHeight="true" outlineLevel="0" collapsed="false">
      <c r="A308" s="144"/>
      <c r="B308" s="138"/>
      <c r="C308" s="135"/>
      <c r="D308" s="136"/>
      <c r="E308" s="42"/>
      <c r="F308" s="42"/>
      <c r="G308" s="137"/>
      <c r="H308" s="136"/>
    </row>
    <row r="309" customFormat="false" ht="44.25" hidden="false" customHeight="true" outlineLevel="0" collapsed="false">
      <c r="A309" s="144"/>
      <c r="B309" s="145"/>
      <c r="C309" s="135"/>
      <c r="D309" s="136"/>
      <c r="E309" s="42"/>
      <c r="F309" s="42"/>
      <c r="G309" s="137"/>
      <c r="H309" s="137"/>
    </row>
    <row r="310" customFormat="false" ht="18" hidden="false" customHeight="true" outlineLevel="0" collapsed="false">
      <c r="A310" s="133"/>
      <c r="B310" s="134"/>
      <c r="C310" s="135"/>
      <c r="D310" s="136"/>
      <c r="E310" s="42"/>
      <c r="F310" s="42"/>
      <c r="G310" s="137"/>
      <c r="H310" s="136"/>
    </row>
    <row r="311" customFormat="false" ht="18" hidden="false" customHeight="true" outlineLevel="0" collapsed="false">
      <c r="A311" s="144"/>
      <c r="B311" s="138"/>
      <c r="C311" s="135"/>
      <c r="D311" s="136"/>
      <c r="E311" s="42"/>
      <c r="F311" s="42"/>
      <c r="G311" s="137"/>
      <c r="H311" s="136"/>
    </row>
    <row r="312" customFormat="false" ht="18" hidden="false" customHeight="true" outlineLevel="0" collapsed="false">
      <c r="A312" s="144"/>
      <c r="B312" s="134"/>
      <c r="C312" s="135"/>
      <c r="D312" s="136"/>
      <c r="E312" s="42"/>
      <c r="F312" s="42"/>
      <c r="G312" s="137"/>
      <c r="H312" s="136"/>
    </row>
    <row r="313" customFormat="false" ht="18" hidden="false" customHeight="true" outlineLevel="0" collapsed="false">
      <c r="A313" s="144"/>
      <c r="B313" s="134"/>
      <c r="C313" s="135"/>
      <c r="D313" s="136"/>
      <c r="E313" s="42"/>
      <c r="F313" s="42"/>
      <c r="G313" s="137"/>
      <c r="H313" s="136"/>
    </row>
    <row r="314" customFormat="false" ht="18" hidden="false" customHeight="true" outlineLevel="0" collapsed="false">
      <c r="A314" s="144"/>
      <c r="B314" s="138"/>
      <c r="C314" s="135"/>
      <c r="D314" s="136"/>
      <c r="E314" s="42"/>
      <c r="F314" s="42"/>
      <c r="G314" s="137"/>
      <c r="H314" s="136"/>
    </row>
    <row r="315" customFormat="false" ht="18" hidden="false" customHeight="true" outlineLevel="0" collapsed="false">
      <c r="A315" s="144"/>
      <c r="B315" s="138"/>
      <c r="C315" s="135"/>
      <c r="D315" s="136"/>
      <c r="E315" s="42"/>
      <c r="F315" s="42"/>
      <c r="G315" s="137"/>
      <c r="H315" s="136"/>
    </row>
    <row r="316" customFormat="false" ht="18" hidden="false" customHeight="true" outlineLevel="0" collapsed="false">
      <c r="A316" s="144"/>
      <c r="B316" s="145"/>
      <c r="C316" s="135"/>
      <c r="D316" s="136"/>
      <c r="E316" s="42"/>
      <c r="F316" s="42"/>
      <c r="G316" s="137"/>
      <c r="H316" s="137"/>
    </row>
    <row r="317" customFormat="false" ht="18" hidden="false" customHeight="true" outlineLevel="0" collapsed="false">
      <c r="A317" s="144"/>
      <c r="B317" s="134"/>
      <c r="C317" s="135"/>
      <c r="D317" s="136"/>
      <c r="E317" s="42"/>
      <c r="F317" s="42"/>
      <c r="G317" s="137"/>
      <c r="H317" s="136"/>
    </row>
    <row r="318" customFormat="false" ht="18" hidden="false" customHeight="true" outlineLevel="0" collapsed="false">
      <c r="A318" s="144"/>
      <c r="B318" s="138"/>
      <c r="C318" s="135"/>
      <c r="D318" s="136"/>
      <c r="E318" s="42"/>
      <c r="F318" s="42"/>
      <c r="G318" s="137"/>
      <c r="H318" s="136"/>
    </row>
    <row r="319" customFormat="false" ht="18" hidden="false" customHeight="true" outlineLevel="0" collapsed="false">
      <c r="A319" s="144"/>
      <c r="B319" s="134"/>
      <c r="C319" s="135"/>
      <c r="D319" s="136"/>
      <c r="E319" s="42"/>
      <c r="F319" s="42"/>
      <c r="G319" s="137"/>
      <c r="H319" s="136"/>
    </row>
    <row r="320" customFormat="false" ht="18" hidden="false" customHeight="true" outlineLevel="0" collapsed="false">
      <c r="A320" s="144"/>
      <c r="B320" s="134"/>
      <c r="C320" s="135"/>
      <c r="D320" s="136"/>
      <c r="E320" s="42"/>
      <c r="F320" s="42"/>
      <c r="G320" s="137"/>
      <c r="H320" s="136"/>
    </row>
    <row r="321" customFormat="false" ht="18" hidden="false" customHeight="true" outlineLevel="0" collapsed="false">
      <c r="A321" s="144"/>
      <c r="B321" s="138"/>
      <c r="C321" s="135"/>
      <c r="D321" s="136"/>
      <c r="E321" s="42"/>
      <c r="F321" s="42"/>
      <c r="G321" s="137"/>
      <c r="H321" s="136"/>
    </row>
    <row r="322" customFormat="false" ht="18" hidden="false" customHeight="true" outlineLevel="0" collapsed="false">
      <c r="A322" s="144"/>
      <c r="B322" s="138"/>
      <c r="C322" s="135"/>
      <c r="D322" s="136"/>
      <c r="E322" s="42"/>
      <c r="F322" s="42"/>
      <c r="G322" s="137"/>
      <c r="H322" s="136"/>
    </row>
    <row r="323" customFormat="false" ht="18" hidden="false" customHeight="true" outlineLevel="0" collapsed="false">
      <c r="A323" s="144"/>
      <c r="B323" s="145"/>
      <c r="C323" s="135"/>
      <c r="D323" s="136"/>
      <c r="E323" s="42"/>
      <c r="F323" s="42"/>
      <c r="G323" s="137"/>
      <c r="H323" s="137"/>
    </row>
    <row r="324" customFormat="false" ht="18" hidden="false" customHeight="true" outlineLevel="0" collapsed="false">
      <c r="A324" s="144"/>
      <c r="B324" s="134"/>
      <c r="C324" s="135"/>
      <c r="D324" s="136"/>
      <c r="E324" s="42"/>
      <c r="F324" s="42"/>
      <c r="G324" s="137"/>
      <c r="H324" s="136"/>
    </row>
    <row r="325" customFormat="false" ht="18" hidden="false" customHeight="true" outlineLevel="0" collapsed="false">
      <c r="A325" s="144"/>
      <c r="B325" s="138"/>
      <c r="C325" s="135"/>
      <c r="D325" s="136"/>
      <c r="E325" s="42"/>
      <c r="F325" s="42"/>
      <c r="G325" s="137"/>
      <c r="H325" s="136"/>
    </row>
    <row r="326" customFormat="false" ht="18" hidden="false" customHeight="true" outlineLevel="0" collapsed="false">
      <c r="A326" s="144"/>
      <c r="B326" s="134"/>
      <c r="C326" s="135"/>
      <c r="D326" s="136"/>
      <c r="E326" s="42"/>
      <c r="F326" s="42"/>
      <c r="G326" s="137"/>
      <c r="H326" s="136"/>
    </row>
    <row r="327" customFormat="false" ht="18" hidden="false" customHeight="true" outlineLevel="0" collapsed="false">
      <c r="A327" s="144"/>
      <c r="B327" s="138"/>
      <c r="C327" s="135"/>
      <c r="D327" s="136"/>
      <c r="E327" s="42"/>
      <c r="F327" s="42"/>
      <c r="G327" s="137"/>
      <c r="H327" s="136"/>
    </row>
    <row r="328" customFormat="false" ht="18" hidden="false" customHeight="true" outlineLevel="0" collapsed="false">
      <c r="A328" s="144"/>
      <c r="B328" s="138"/>
      <c r="C328" s="135"/>
      <c r="D328" s="136"/>
      <c r="E328" s="42"/>
      <c r="F328" s="42"/>
      <c r="G328" s="137"/>
      <c r="H328" s="136"/>
    </row>
    <row r="329" customFormat="false" ht="36.75" hidden="false" customHeight="true" outlineLevel="0" collapsed="false">
      <c r="A329" s="144"/>
      <c r="B329" s="145"/>
      <c r="C329" s="146"/>
      <c r="D329" s="136"/>
      <c r="E329" s="42"/>
      <c r="F329" s="42"/>
      <c r="G329" s="137"/>
      <c r="H329" s="137"/>
    </row>
    <row r="330" customFormat="false" ht="18" hidden="false" customHeight="true" outlineLevel="0" collapsed="false">
      <c r="A330" s="144"/>
      <c r="B330" s="134"/>
      <c r="C330" s="135"/>
      <c r="D330" s="136"/>
      <c r="E330" s="42"/>
      <c r="F330" s="42"/>
      <c r="G330" s="137"/>
      <c r="H330" s="136"/>
    </row>
    <row r="331" customFormat="false" ht="18" hidden="false" customHeight="true" outlineLevel="0" collapsed="false">
      <c r="A331" s="144"/>
      <c r="B331" s="138"/>
      <c r="C331" s="135"/>
      <c r="D331" s="136"/>
      <c r="E331" s="42"/>
      <c r="F331" s="42"/>
      <c r="G331" s="137"/>
      <c r="H331" s="136"/>
    </row>
    <row r="332" customFormat="false" ht="18" hidden="false" customHeight="true" outlineLevel="0" collapsed="false">
      <c r="A332" s="144"/>
      <c r="B332" s="134"/>
      <c r="C332" s="135"/>
      <c r="D332" s="136"/>
      <c r="E332" s="42"/>
      <c r="F332" s="42"/>
      <c r="G332" s="137"/>
      <c r="H332" s="136"/>
    </row>
    <row r="333" customFormat="false" ht="18" hidden="false" customHeight="true" outlineLevel="0" collapsed="false">
      <c r="A333" s="144"/>
      <c r="B333" s="138"/>
      <c r="C333" s="135"/>
      <c r="D333" s="136"/>
      <c r="E333" s="42"/>
      <c r="F333" s="42"/>
      <c r="G333" s="137"/>
      <c r="H333" s="136"/>
    </row>
    <row r="334" customFormat="false" ht="18" hidden="false" customHeight="true" outlineLevel="0" collapsed="false">
      <c r="A334" s="144"/>
      <c r="B334" s="138"/>
      <c r="C334" s="135"/>
      <c r="D334" s="136"/>
      <c r="E334" s="42"/>
      <c r="F334" s="42"/>
      <c r="G334" s="137"/>
      <c r="H334" s="136"/>
    </row>
    <row r="335" customFormat="false" ht="75" hidden="false" customHeight="true" outlineLevel="0" collapsed="false">
      <c r="A335" s="144"/>
      <c r="B335" s="149"/>
      <c r="C335" s="150"/>
      <c r="D335" s="136"/>
      <c r="E335" s="42"/>
      <c r="F335" s="42"/>
      <c r="G335" s="137"/>
      <c r="H335" s="137"/>
    </row>
    <row r="336" customFormat="false" ht="18" hidden="false" customHeight="true" outlineLevel="0" collapsed="false">
      <c r="A336" s="133"/>
      <c r="B336" s="134"/>
      <c r="C336" s="135"/>
      <c r="D336" s="136"/>
      <c r="E336" s="42"/>
      <c r="F336" s="42"/>
      <c r="G336" s="137"/>
      <c r="H336" s="136"/>
    </row>
    <row r="337" customFormat="false" ht="18" hidden="false" customHeight="true" outlineLevel="0" collapsed="false">
      <c r="A337" s="133"/>
      <c r="B337" s="138"/>
      <c r="C337" s="135"/>
      <c r="D337" s="136"/>
      <c r="E337" s="42"/>
      <c r="F337" s="42"/>
      <c r="G337" s="137"/>
      <c r="H337" s="136"/>
    </row>
    <row r="338" customFormat="false" ht="18" hidden="false" customHeight="true" outlineLevel="0" collapsed="false">
      <c r="A338" s="133"/>
      <c r="B338" s="134"/>
      <c r="C338" s="135"/>
      <c r="D338" s="136"/>
      <c r="E338" s="42"/>
      <c r="F338" s="42"/>
      <c r="G338" s="137"/>
      <c r="H338" s="136"/>
    </row>
    <row r="339" customFormat="false" ht="18" hidden="false" customHeight="true" outlineLevel="0" collapsed="false">
      <c r="A339" s="144"/>
      <c r="B339" s="138"/>
      <c r="C339" s="135"/>
      <c r="D339" s="136"/>
      <c r="E339" s="42"/>
      <c r="F339" s="42"/>
      <c r="G339" s="137"/>
      <c r="H339" s="136"/>
    </row>
    <row r="340" customFormat="false" ht="18" hidden="false" customHeight="true" outlineLevel="0" collapsed="false">
      <c r="A340" s="144"/>
      <c r="B340" s="138"/>
      <c r="C340" s="135"/>
      <c r="D340" s="136"/>
      <c r="E340" s="42"/>
      <c r="F340" s="42"/>
      <c r="G340" s="137"/>
      <c r="H340" s="136"/>
    </row>
    <row r="341" customFormat="false" ht="72" hidden="false" customHeight="true" outlineLevel="0" collapsed="false">
      <c r="A341" s="144"/>
      <c r="B341" s="149"/>
      <c r="C341" s="150"/>
      <c r="D341" s="136"/>
      <c r="E341" s="42"/>
      <c r="F341" s="42"/>
      <c r="G341" s="137"/>
      <c r="H341" s="137"/>
    </row>
    <row r="342" customFormat="false" ht="18" hidden="false" customHeight="true" outlineLevel="0" collapsed="false">
      <c r="A342" s="133"/>
      <c r="B342" s="134"/>
      <c r="C342" s="135"/>
      <c r="D342" s="136"/>
      <c r="E342" s="42"/>
      <c r="F342" s="42"/>
      <c r="G342" s="137"/>
      <c r="H342" s="136"/>
    </row>
    <row r="343" customFormat="false" ht="18" hidden="false" customHeight="true" outlineLevel="0" collapsed="false">
      <c r="A343" s="133"/>
      <c r="B343" s="138"/>
      <c r="C343" s="135"/>
      <c r="D343" s="136"/>
      <c r="E343" s="42"/>
      <c r="F343" s="42"/>
      <c r="G343" s="137"/>
      <c r="H343" s="136"/>
    </row>
    <row r="344" customFormat="false" ht="18" hidden="false" customHeight="true" outlineLevel="0" collapsed="false">
      <c r="A344" s="133"/>
      <c r="B344" s="134"/>
      <c r="C344" s="135"/>
      <c r="D344" s="136"/>
      <c r="E344" s="42"/>
      <c r="F344" s="42"/>
      <c r="G344" s="137"/>
      <c r="H344" s="136"/>
    </row>
    <row r="345" customFormat="false" ht="18" hidden="false" customHeight="true" outlineLevel="0" collapsed="false">
      <c r="A345" s="144"/>
      <c r="B345" s="138"/>
      <c r="C345" s="135"/>
      <c r="D345" s="136"/>
      <c r="E345" s="42"/>
      <c r="F345" s="42"/>
      <c r="G345" s="137"/>
      <c r="H345" s="136"/>
    </row>
    <row r="346" customFormat="false" ht="18" hidden="false" customHeight="true" outlineLevel="0" collapsed="false">
      <c r="A346" s="144"/>
      <c r="B346" s="138"/>
      <c r="C346" s="135"/>
      <c r="D346" s="136"/>
      <c r="E346" s="42"/>
      <c r="F346" s="42"/>
      <c r="G346" s="137"/>
      <c r="H346" s="136"/>
    </row>
    <row r="347" customFormat="false" ht="66.75" hidden="false" customHeight="true" outlineLevel="0" collapsed="false">
      <c r="A347" s="144"/>
      <c r="B347" s="149"/>
      <c r="C347" s="150"/>
      <c r="D347" s="136"/>
      <c r="E347" s="42"/>
      <c r="F347" s="42"/>
      <c r="G347" s="137"/>
      <c r="H347" s="137"/>
    </row>
    <row r="348" customFormat="false" ht="18" hidden="false" customHeight="true" outlineLevel="0" collapsed="false">
      <c r="A348" s="133"/>
      <c r="B348" s="134"/>
      <c r="C348" s="135"/>
      <c r="D348" s="136"/>
      <c r="E348" s="42"/>
      <c r="F348" s="42"/>
      <c r="G348" s="137"/>
      <c r="H348" s="136"/>
    </row>
    <row r="349" customFormat="false" ht="18" hidden="false" customHeight="true" outlineLevel="0" collapsed="false">
      <c r="A349" s="133"/>
      <c r="B349" s="138"/>
      <c r="C349" s="135"/>
      <c r="D349" s="136"/>
      <c r="E349" s="42"/>
      <c r="F349" s="42"/>
      <c r="G349" s="137"/>
      <c r="H349" s="136"/>
    </row>
    <row r="350" customFormat="false" ht="18" hidden="false" customHeight="true" outlineLevel="0" collapsed="false">
      <c r="A350" s="133"/>
      <c r="B350" s="134"/>
      <c r="C350" s="135"/>
      <c r="D350" s="136"/>
      <c r="E350" s="42"/>
      <c r="F350" s="42"/>
      <c r="G350" s="137"/>
      <c r="H350" s="136"/>
    </row>
    <row r="351" customFormat="false" ht="18" hidden="false" customHeight="true" outlineLevel="0" collapsed="false">
      <c r="A351" s="144"/>
      <c r="B351" s="138"/>
      <c r="C351" s="135"/>
      <c r="D351" s="136"/>
      <c r="E351" s="42"/>
      <c r="F351" s="42"/>
      <c r="G351" s="137"/>
      <c r="H351" s="136"/>
    </row>
    <row r="352" customFormat="false" ht="18" hidden="false" customHeight="true" outlineLevel="0" collapsed="false">
      <c r="A352" s="144"/>
      <c r="B352" s="138"/>
      <c r="C352" s="135"/>
      <c r="D352" s="136"/>
      <c r="E352" s="42"/>
      <c r="F352" s="42"/>
      <c r="G352" s="137"/>
      <c r="H352" s="136"/>
    </row>
    <row r="353" customFormat="false" ht="73.5" hidden="false" customHeight="true" outlineLevel="0" collapsed="false">
      <c r="A353" s="144"/>
      <c r="B353" s="149"/>
      <c r="C353" s="150"/>
      <c r="D353" s="136"/>
      <c r="E353" s="42"/>
      <c r="F353" s="42"/>
      <c r="G353" s="137"/>
      <c r="H353" s="137"/>
    </row>
    <row r="354" customFormat="false" ht="18" hidden="false" customHeight="true" outlineLevel="0" collapsed="false">
      <c r="A354" s="133"/>
      <c r="B354" s="134"/>
      <c r="C354" s="135"/>
      <c r="D354" s="136"/>
      <c r="E354" s="42"/>
      <c r="F354" s="42"/>
      <c r="G354" s="137"/>
      <c r="H354" s="136"/>
    </row>
    <row r="355" customFormat="false" ht="18" hidden="false" customHeight="true" outlineLevel="0" collapsed="false">
      <c r="A355" s="133"/>
      <c r="B355" s="138"/>
      <c r="C355" s="135"/>
      <c r="D355" s="136"/>
      <c r="E355" s="42"/>
      <c r="F355" s="42"/>
      <c r="G355" s="137"/>
      <c r="H355" s="136"/>
    </row>
    <row r="356" customFormat="false" ht="18" hidden="false" customHeight="true" outlineLevel="0" collapsed="false">
      <c r="A356" s="133"/>
      <c r="B356" s="134"/>
      <c r="C356" s="135"/>
      <c r="D356" s="136"/>
      <c r="E356" s="42"/>
      <c r="F356" s="42"/>
      <c r="G356" s="137"/>
      <c r="H356" s="136"/>
    </row>
    <row r="357" customFormat="false" ht="18" hidden="false" customHeight="true" outlineLevel="0" collapsed="false">
      <c r="A357" s="144"/>
      <c r="B357" s="138"/>
      <c r="C357" s="135"/>
      <c r="D357" s="136"/>
      <c r="E357" s="42"/>
      <c r="F357" s="42"/>
      <c r="G357" s="137"/>
      <c r="H357" s="136"/>
    </row>
    <row r="358" customFormat="false" ht="18" hidden="false" customHeight="true" outlineLevel="0" collapsed="false">
      <c r="A358" s="144"/>
      <c r="B358" s="138"/>
      <c r="C358" s="135"/>
      <c r="D358" s="136"/>
      <c r="E358" s="42"/>
      <c r="F358" s="42"/>
      <c r="G358" s="137"/>
      <c r="H358" s="136"/>
    </row>
    <row r="359" customFormat="false" ht="71.25" hidden="false" customHeight="true" outlineLevel="0" collapsed="false">
      <c r="A359" s="144"/>
      <c r="B359" s="149"/>
      <c r="C359" s="150"/>
      <c r="D359" s="136"/>
      <c r="E359" s="42"/>
      <c r="F359" s="42"/>
      <c r="G359" s="137"/>
      <c r="H359" s="137"/>
    </row>
    <row r="360" customFormat="false" ht="18" hidden="false" customHeight="true" outlineLevel="0" collapsed="false">
      <c r="A360" s="133"/>
      <c r="B360" s="134"/>
      <c r="C360" s="135"/>
      <c r="D360" s="136"/>
      <c r="E360" s="42"/>
      <c r="F360" s="42"/>
      <c r="G360" s="137"/>
      <c r="H360" s="136"/>
    </row>
    <row r="361" customFormat="false" ht="18" hidden="false" customHeight="true" outlineLevel="0" collapsed="false">
      <c r="A361" s="133"/>
      <c r="B361" s="138"/>
      <c r="C361" s="135"/>
      <c r="D361" s="136"/>
      <c r="E361" s="42"/>
      <c r="F361" s="42"/>
      <c r="G361" s="137"/>
      <c r="H361" s="136"/>
    </row>
    <row r="362" customFormat="false" ht="18" hidden="false" customHeight="true" outlineLevel="0" collapsed="false">
      <c r="A362" s="133"/>
      <c r="B362" s="134"/>
      <c r="C362" s="135"/>
      <c r="D362" s="136"/>
      <c r="E362" s="42"/>
      <c r="F362" s="42"/>
      <c r="G362" s="137"/>
      <c r="H362" s="136"/>
    </row>
    <row r="363" customFormat="false" ht="18" hidden="false" customHeight="true" outlineLevel="0" collapsed="false">
      <c r="A363" s="144"/>
      <c r="B363" s="138"/>
      <c r="C363" s="135"/>
      <c r="D363" s="136"/>
      <c r="E363" s="42"/>
      <c r="F363" s="42"/>
      <c r="G363" s="137"/>
      <c r="H363" s="136"/>
    </row>
    <row r="364" customFormat="false" ht="18" hidden="false" customHeight="true" outlineLevel="0" collapsed="false">
      <c r="A364" s="144"/>
      <c r="B364" s="138"/>
      <c r="C364" s="135"/>
      <c r="D364" s="136"/>
      <c r="E364" s="42"/>
      <c r="F364" s="42"/>
      <c r="G364" s="137"/>
      <c r="H364" s="136"/>
    </row>
    <row r="365" customFormat="false" ht="75" hidden="false" customHeight="true" outlineLevel="0" collapsed="false">
      <c r="A365" s="144"/>
      <c r="B365" s="149"/>
      <c r="C365" s="150"/>
      <c r="D365" s="136"/>
      <c r="E365" s="42"/>
      <c r="F365" s="42"/>
      <c r="G365" s="137"/>
      <c r="H365" s="137"/>
    </row>
    <row r="366" customFormat="false" ht="18" hidden="false" customHeight="true" outlineLevel="0" collapsed="false">
      <c r="A366" s="133"/>
      <c r="B366" s="134"/>
      <c r="C366" s="135"/>
      <c r="D366" s="136"/>
      <c r="E366" s="42"/>
      <c r="F366" s="42"/>
      <c r="G366" s="137"/>
      <c r="H366" s="136"/>
    </row>
    <row r="367" customFormat="false" ht="18" hidden="false" customHeight="true" outlineLevel="0" collapsed="false">
      <c r="A367" s="133"/>
      <c r="B367" s="138"/>
      <c r="C367" s="135"/>
      <c r="D367" s="136"/>
      <c r="E367" s="42"/>
      <c r="F367" s="42"/>
      <c r="G367" s="137"/>
      <c r="H367" s="136"/>
    </row>
    <row r="368" customFormat="false" ht="18" hidden="false" customHeight="true" outlineLevel="0" collapsed="false">
      <c r="A368" s="133"/>
      <c r="B368" s="134"/>
      <c r="C368" s="135"/>
      <c r="D368" s="136"/>
      <c r="E368" s="42"/>
      <c r="F368" s="42"/>
      <c r="G368" s="137"/>
      <c r="H368" s="136"/>
    </row>
    <row r="369" customFormat="false" ht="18" hidden="false" customHeight="true" outlineLevel="0" collapsed="false">
      <c r="A369" s="144"/>
      <c r="B369" s="138"/>
      <c r="C369" s="135"/>
      <c r="D369" s="136"/>
      <c r="E369" s="42"/>
      <c r="F369" s="42"/>
      <c r="G369" s="137"/>
      <c r="H369" s="136"/>
    </row>
    <row r="370" customFormat="false" ht="18" hidden="false" customHeight="true" outlineLevel="0" collapsed="false">
      <c r="A370" s="144"/>
      <c r="B370" s="138"/>
      <c r="C370" s="135"/>
      <c r="D370" s="136"/>
      <c r="E370" s="42"/>
      <c r="F370" s="42"/>
      <c r="G370" s="137"/>
      <c r="H370" s="136"/>
    </row>
    <row r="371" customFormat="false" ht="66.75" hidden="false" customHeight="true" outlineLevel="0" collapsed="false">
      <c r="A371" s="144"/>
      <c r="B371" s="149"/>
      <c r="C371" s="150"/>
      <c r="D371" s="136"/>
      <c r="E371" s="42"/>
      <c r="F371" s="42"/>
      <c r="G371" s="137"/>
      <c r="H371" s="137"/>
    </row>
    <row r="372" customFormat="false" ht="18" hidden="false" customHeight="true" outlineLevel="0" collapsed="false">
      <c r="A372" s="133"/>
      <c r="B372" s="134"/>
      <c r="C372" s="135"/>
      <c r="D372" s="136"/>
      <c r="E372" s="42"/>
      <c r="F372" s="42"/>
      <c r="G372" s="137"/>
      <c r="H372" s="136"/>
    </row>
    <row r="373" customFormat="false" ht="18" hidden="false" customHeight="true" outlineLevel="0" collapsed="false">
      <c r="A373" s="133"/>
      <c r="B373" s="138"/>
      <c r="C373" s="135"/>
      <c r="D373" s="136"/>
      <c r="E373" s="42"/>
      <c r="F373" s="42"/>
      <c r="G373" s="137"/>
      <c r="H373" s="136"/>
    </row>
    <row r="374" customFormat="false" ht="18" hidden="false" customHeight="true" outlineLevel="0" collapsed="false">
      <c r="A374" s="133"/>
      <c r="B374" s="134"/>
      <c r="C374" s="135"/>
      <c r="D374" s="136"/>
      <c r="E374" s="42"/>
      <c r="F374" s="42"/>
      <c r="G374" s="137"/>
      <c r="H374" s="136"/>
    </row>
    <row r="375" customFormat="false" ht="18" hidden="false" customHeight="true" outlineLevel="0" collapsed="false">
      <c r="A375" s="144"/>
      <c r="B375" s="138"/>
      <c r="C375" s="135"/>
      <c r="D375" s="136"/>
      <c r="E375" s="42"/>
      <c r="F375" s="42"/>
      <c r="G375" s="137"/>
      <c r="H375" s="136"/>
    </row>
    <row r="376" customFormat="false" ht="18" hidden="false" customHeight="true" outlineLevel="0" collapsed="false">
      <c r="A376" s="144"/>
      <c r="B376" s="138"/>
      <c r="C376" s="135"/>
      <c r="D376" s="136"/>
      <c r="E376" s="42"/>
      <c r="F376" s="42"/>
      <c r="G376" s="137"/>
      <c r="H376" s="136"/>
    </row>
    <row r="377" customFormat="false" ht="70.5" hidden="false" customHeight="true" outlineLevel="0" collapsed="false">
      <c r="A377" s="144"/>
      <c r="B377" s="149"/>
      <c r="C377" s="150"/>
      <c r="D377" s="136"/>
      <c r="E377" s="42"/>
      <c r="F377" s="42"/>
      <c r="G377" s="137"/>
      <c r="H377" s="137"/>
    </row>
    <row r="378" customFormat="false" ht="18" hidden="false" customHeight="true" outlineLevel="0" collapsed="false">
      <c r="A378" s="133"/>
      <c r="B378" s="134"/>
      <c r="C378" s="135"/>
      <c r="D378" s="136"/>
      <c r="E378" s="42"/>
      <c r="F378" s="42"/>
      <c r="G378" s="137"/>
      <c r="H378" s="136"/>
    </row>
    <row r="379" customFormat="false" ht="18" hidden="false" customHeight="true" outlineLevel="0" collapsed="false">
      <c r="A379" s="133"/>
      <c r="B379" s="138"/>
      <c r="C379" s="135"/>
      <c r="D379" s="136"/>
      <c r="E379" s="42"/>
      <c r="F379" s="42"/>
      <c r="G379" s="137"/>
      <c r="H379" s="136"/>
    </row>
    <row r="380" customFormat="false" ht="18" hidden="false" customHeight="true" outlineLevel="0" collapsed="false">
      <c r="A380" s="133"/>
      <c r="B380" s="134"/>
      <c r="C380" s="135"/>
      <c r="D380" s="136"/>
      <c r="E380" s="42"/>
      <c r="F380" s="42"/>
      <c r="G380" s="137"/>
      <c r="H380" s="136"/>
    </row>
    <row r="381" customFormat="false" ht="18" hidden="false" customHeight="true" outlineLevel="0" collapsed="false">
      <c r="A381" s="144"/>
      <c r="B381" s="138"/>
      <c r="C381" s="135"/>
      <c r="D381" s="136"/>
      <c r="E381" s="42"/>
      <c r="F381" s="42"/>
      <c r="G381" s="137"/>
      <c r="H381" s="136"/>
    </row>
    <row r="382" customFormat="false" ht="18" hidden="false" customHeight="true" outlineLevel="0" collapsed="false">
      <c r="A382" s="144"/>
      <c r="B382" s="138"/>
      <c r="C382" s="135"/>
      <c r="D382" s="136"/>
      <c r="E382" s="42"/>
      <c r="F382" s="42"/>
      <c r="G382" s="137"/>
      <c r="H382" s="136"/>
    </row>
    <row r="383" customFormat="false" ht="74.25" hidden="false" customHeight="true" outlineLevel="0" collapsed="false">
      <c r="A383" s="144"/>
      <c r="B383" s="149"/>
      <c r="C383" s="150"/>
      <c r="D383" s="136"/>
      <c r="E383" s="42"/>
      <c r="F383" s="42"/>
      <c r="G383" s="137"/>
      <c r="H383" s="137"/>
    </row>
    <row r="384" customFormat="false" ht="18" hidden="false" customHeight="true" outlineLevel="0" collapsed="false">
      <c r="A384" s="133"/>
      <c r="B384" s="134"/>
      <c r="C384" s="135"/>
      <c r="D384" s="136"/>
      <c r="E384" s="42"/>
      <c r="F384" s="42"/>
      <c r="G384" s="137"/>
      <c r="H384" s="136"/>
    </row>
    <row r="385" customFormat="false" ht="18" hidden="false" customHeight="true" outlineLevel="0" collapsed="false">
      <c r="A385" s="133"/>
      <c r="B385" s="138"/>
      <c r="C385" s="135"/>
      <c r="D385" s="136"/>
      <c r="E385" s="42"/>
      <c r="F385" s="42"/>
      <c r="G385" s="137"/>
      <c r="H385" s="136"/>
    </row>
    <row r="386" customFormat="false" ht="18" hidden="false" customHeight="true" outlineLevel="0" collapsed="false">
      <c r="A386" s="133"/>
      <c r="B386" s="134"/>
      <c r="C386" s="135"/>
      <c r="D386" s="136"/>
      <c r="E386" s="42"/>
      <c r="F386" s="42"/>
      <c r="G386" s="137"/>
      <c r="H386" s="136"/>
    </row>
    <row r="387" customFormat="false" ht="18" hidden="false" customHeight="true" outlineLevel="0" collapsed="false">
      <c r="A387" s="144"/>
      <c r="B387" s="138"/>
      <c r="C387" s="135"/>
      <c r="D387" s="136"/>
      <c r="E387" s="42"/>
      <c r="F387" s="42"/>
      <c r="G387" s="137"/>
      <c r="H387" s="136"/>
    </row>
    <row r="388" customFormat="false" ht="18" hidden="false" customHeight="true" outlineLevel="0" collapsed="false">
      <c r="A388" s="144"/>
      <c r="B388" s="138"/>
      <c r="C388" s="135"/>
      <c r="D388" s="136"/>
      <c r="E388" s="42"/>
      <c r="F388" s="42"/>
      <c r="G388" s="137"/>
      <c r="H388" s="136"/>
    </row>
    <row r="389" customFormat="false" ht="72" hidden="false" customHeight="true" outlineLevel="0" collapsed="false">
      <c r="A389" s="144"/>
      <c r="B389" s="149"/>
      <c r="C389" s="150"/>
      <c r="D389" s="136"/>
      <c r="E389" s="42"/>
      <c r="F389" s="42"/>
      <c r="G389" s="137"/>
      <c r="H389" s="137"/>
    </row>
    <row r="390" customFormat="false" ht="18" hidden="false" customHeight="true" outlineLevel="0" collapsed="false">
      <c r="A390" s="133"/>
      <c r="B390" s="134"/>
      <c r="C390" s="135"/>
      <c r="D390" s="136"/>
      <c r="E390" s="42"/>
      <c r="F390" s="42"/>
      <c r="G390" s="137"/>
      <c r="H390" s="136"/>
    </row>
    <row r="391" customFormat="false" ht="18" hidden="false" customHeight="true" outlineLevel="0" collapsed="false">
      <c r="A391" s="133"/>
      <c r="B391" s="138"/>
      <c r="C391" s="135"/>
      <c r="D391" s="136"/>
      <c r="E391" s="42"/>
      <c r="F391" s="42"/>
      <c r="G391" s="137"/>
      <c r="H391" s="136"/>
    </row>
    <row r="392" customFormat="false" ht="18" hidden="false" customHeight="true" outlineLevel="0" collapsed="false">
      <c r="A392" s="133"/>
      <c r="B392" s="134"/>
      <c r="C392" s="135"/>
      <c r="D392" s="136"/>
      <c r="E392" s="42"/>
      <c r="F392" s="42"/>
      <c r="G392" s="137"/>
      <c r="H392" s="136"/>
    </row>
    <row r="393" customFormat="false" ht="18" hidden="false" customHeight="true" outlineLevel="0" collapsed="false">
      <c r="A393" s="144"/>
      <c r="B393" s="138"/>
      <c r="C393" s="135"/>
      <c r="D393" s="136"/>
      <c r="E393" s="42"/>
      <c r="F393" s="42"/>
      <c r="G393" s="137"/>
      <c r="H393" s="136"/>
    </row>
    <row r="394" customFormat="false" ht="18" hidden="false" customHeight="true" outlineLevel="0" collapsed="false">
      <c r="A394" s="144"/>
      <c r="B394" s="138"/>
      <c r="C394" s="135"/>
      <c r="D394" s="136"/>
      <c r="E394" s="42"/>
      <c r="F394" s="42"/>
      <c r="G394" s="137"/>
      <c r="H394" s="136"/>
    </row>
    <row r="395" customFormat="false" ht="75" hidden="false" customHeight="true" outlineLevel="0" collapsed="false">
      <c r="A395" s="144"/>
      <c r="B395" s="149"/>
      <c r="C395" s="150"/>
      <c r="D395" s="136"/>
      <c r="E395" s="42"/>
      <c r="F395" s="42"/>
      <c r="G395" s="137"/>
      <c r="H395" s="137"/>
    </row>
    <row r="396" customFormat="false" ht="18" hidden="false" customHeight="true" outlineLevel="0" collapsed="false">
      <c r="A396" s="133"/>
      <c r="B396" s="134"/>
      <c r="C396" s="135"/>
      <c r="D396" s="136"/>
      <c r="E396" s="42"/>
      <c r="F396" s="42"/>
      <c r="G396" s="137"/>
      <c r="H396" s="136"/>
    </row>
    <row r="397" customFormat="false" ht="18" hidden="false" customHeight="true" outlineLevel="0" collapsed="false">
      <c r="A397" s="133"/>
      <c r="B397" s="138"/>
      <c r="C397" s="135"/>
      <c r="D397" s="136"/>
      <c r="E397" s="42"/>
      <c r="F397" s="42"/>
      <c r="G397" s="137"/>
      <c r="H397" s="136"/>
    </row>
    <row r="398" customFormat="false" ht="18" hidden="false" customHeight="true" outlineLevel="0" collapsed="false">
      <c r="A398" s="133"/>
      <c r="B398" s="134"/>
      <c r="C398" s="135"/>
      <c r="D398" s="136"/>
      <c r="E398" s="42"/>
      <c r="F398" s="42"/>
      <c r="G398" s="137"/>
      <c r="H398" s="136"/>
    </row>
    <row r="399" customFormat="false" ht="18" hidden="false" customHeight="true" outlineLevel="0" collapsed="false">
      <c r="A399" s="144"/>
      <c r="B399" s="138"/>
      <c r="C399" s="135"/>
      <c r="D399" s="136"/>
      <c r="E399" s="42"/>
      <c r="F399" s="42"/>
      <c r="G399" s="137"/>
      <c r="H399" s="136"/>
    </row>
    <row r="400" customFormat="false" ht="18" hidden="false" customHeight="true" outlineLevel="0" collapsed="false">
      <c r="A400" s="144"/>
      <c r="B400" s="138"/>
      <c r="C400" s="135"/>
      <c r="D400" s="136"/>
      <c r="E400" s="42"/>
      <c r="F400" s="42"/>
      <c r="G400" s="137"/>
      <c r="H400" s="136"/>
    </row>
    <row r="401" customFormat="false" ht="69" hidden="false" customHeight="true" outlineLevel="0" collapsed="false">
      <c r="A401" s="144"/>
      <c r="B401" s="149"/>
      <c r="C401" s="150"/>
      <c r="D401" s="136"/>
      <c r="E401" s="42"/>
      <c r="F401" s="42"/>
      <c r="G401" s="137"/>
      <c r="H401" s="137"/>
    </row>
    <row r="402" customFormat="false" ht="18" hidden="false" customHeight="true" outlineLevel="0" collapsed="false">
      <c r="A402" s="133"/>
      <c r="B402" s="134"/>
      <c r="C402" s="135"/>
      <c r="D402" s="136"/>
      <c r="E402" s="42"/>
      <c r="F402" s="42"/>
      <c r="G402" s="137"/>
      <c r="H402" s="136"/>
    </row>
    <row r="403" customFormat="false" ht="18" hidden="false" customHeight="true" outlineLevel="0" collapsed="false">
      <c r="A403" s="133"/>
      <c r="B403" s="138"/>
      <c r="C403" s="135"/>
      <c r="D403" s="136"/>
      <c r="E403" s="42"/>
      <c r="F403" s="42"/>
      <c r="G403" s="137"/>
      <c r="H403" s="136"/>
    </row>
    <row r="404" customFormat="false" ht="18" hidden="false" customHeight="true" outlineLevel="0" collapsed="false">
      <c r="A404" s="133"/>
      <c r="B404" s="134"/>
      <c r="C404" s="135"/>
      <c r="D404" s="136"/>
      <c r="E404" s="42"/>
      <c r="F404" s="42"/>
      <c r="G404" s="137"/>
      <c r="H404" s="136"/>
    </row>
    <row r="405" customFormat="false" ht="18" hidden="false" customHeight="true" outlineLevel="0" collapsed="false">
      <c r="A405" s="144"/>
      <c r="B405" s="138"/>
      <c r="C405" s="135"/>
      <c r="D405" s="136"/>
      <c r="E405" s="42"/>
      <c r="F405" s="42"/>
      <c r="G405" s="137"/>
      <c r="H405" s="136"/>
    </row>
    <row r="406" customFormat="false" ht="18" hidden="false" customHeight="true" outlineLevel="0" collapsed="false">
      <c r="A406" s="144"/>
      <c r="B406" s="138"/>
      <c r="C406" s="135"/>
      <c r="D406" s="136"/>
      <c r="E406" s="42"/>
      <c r="F406" s="42"/>
      <c r="G406" s="137"/>
      <c r="H406" s="136"/>
    </row>
    <row r="407" customFormat="false" ht="73.5" hidden="false" customHeight="true" outlineLevel="0" collapsed="false">
      <c r="A407" s="144"/>
      <c r="B407" s="149"/>
      <c r="C407" s="150"/>
      <c r="D407" s="136"/>
      <c r="E407" s="42"/>
      <c r="F407" s="42"/>
      <c r="G407" s="137"/>
      <c r="H407" s="137"/>
    </row>
    <row r="408" customFormat="false" ht="18" hidden="false" customHeight="true" outlineLevel="0" collapsed="false">
      <c r="A408" s="133"/>
      <c r="B408" s="134"/>
      <c r="C408" s="135"/>
      <c r="D408" s="136"/>
      <c r="E408" s="42"/>
      <c r="F408" s="42"/>
      <c r="G408" s="137"/>
      <c r="H408" s="136"/>
    </row>
    <row r="409" customFormat="false" ht="18" hidden="false" customHeight="true" outlineLevel="0" collapsed="false">
      <c r="A409" s="133"/>
      <c r="B409" s="138"/>
      <c r="C409" s="135"/>
      <c r="D409" s="136"/>
      <c r="E409" s="42"/>
      <c r="F409" s="42"/>
      <c r="G409" s="137"/>
      <c r="H409" s="136"/>
    </row>
    <row r="410" customFormat="false" ht="18" hidden="false" customHeight="true" outlineLevel="0" collapsed="false">
      <c r="A410" s="133"/>
      <c r="B410" s="134"/>
      <c r="C410" s="135"/>
      <c r="D410" s="136"/>
      <c r="E410" s="42"/>
      <c r="F410" s="42"/>
      <c r="G410" s="137"/>
      <c r="H410" s="136"/>
    </row>
    <row r="411" customFormat="false" ht="18" hidden="false" customHeight="true" outlineLevel="0" collapsed="false">
      <c r="A411" s="144"/>
      <c r="B411" s="138"/>
      <c r="C411" s="135"/>
      <c r="D411" s="136"/>
      <c r="E411" s="42"/>
      <c r="F411" s="42"/>
      <c r="G411" s="137"/>
      <c r="H411" s="136"/>
    </row>
    <row r="412" customFormat="false" ht="18" hidden="false" customHeight="true" outlineLevel="0" collapsed="false">
      <c r="A412" s="144"/>
      <c r="B412" s="138"/>
      <c r="C412" s="135"/>
      <c r="D412" s="136"/>
      <c r="E412" s="42"/>
      <c r="F412" s="42"/>
      <c r="G412" s="137"/>
      <c r="H412" s="136"/>
    </row>
    <row r="413" customFormat="false" ht="71.25" hidden="false" customHeight="true" outlineLevel="0" collapsed="false">
      <c r="A413" s="144"/>
      <c r="B413" s="149"/>
      <c r="C413" s="150"/>
      <c r="D413" s="136"/>
      <c r="E413" s="42"/>
      <c r="F413" s="42"/>
      <c r="G413" s="137"/>
      <c r="H413" s="137"/>
    </row>
    <row r="414" customFormat="false" ht="18" hidden="false" customHeight="true" outlineLevel="0" collapsed="false">
      <c r="A414" s="133"/>
      <c r="B414" s="134"/>
      <c r="C414" s="135"/>
      <c r="D414" s="136"/>
      <c r="E414" s="42"/>
      <c r="F414" s="42"/>
      <c r="G414" s="137"/>
      <c r="H414" s="136"/>
    </row>
    <row r="415" customFormat="false" ht="18" hidden="false" customHeight="true" outlineLevel="0" collapsed="false">
      <c r="A415" s="133"/>
      <c r="B415" s="138"/>
      <c r="C415" s="135"/>
      <c r="D415" s="136"/>
      <c r="E415" s="42"/>
      <c r="F415" s="42"/>
      <c r="G415" s="137"/>
      <c r="H415" s="136"/>
    </row>
    <row r="416" customFormat="false" ht="18" hidden="false" customHeight="true" outlineLevel="0" collapsed="false">
      <c r="A416" s="133"/>
      <c r="B416" s="134"/>
      <c r="C416" s="135"/>
      <c r="D416" s="136"/>
      <c r="E416" s="42"/>
      <c r="F416" s="42"/>
      <c r="G416" s="137"/>
      <c r="H416" s="136"/>
    </row>
    <row r="417" customFormat="false" ht="18" hidden="false" customHeight="true" outlineLevel="0" collapsed="false">
      <c r="A417" s="144"/>
      <c r="B417" s="138"/>
      <c r="C417" s="135"/>
      <c r="D417" s="136"/>
      <c r="E417" s="42"/>
      <c r="F417" s="42"/>
      <c r="G417" s="137"/>
      <c r="H417" s="136"/>
    </row>
    <row r="418" customFormat="false" ht="18" hidden="false" customHeight="true" outlineLevel="0" collapsed="false">
      <c r="A418" s="144"/>
      <c r="B418" s="138"/>
      <c r="C418" s="135"/>
      <c r="D418" s="136"/>
      <c r="E418" s="42"/>
      <c r="F418" s="42"/>
      <c r="G418" s="137"/>
      <c r="H418" s="136"/>
    </row>
    <row r="419" customFormat="false" ht="66" hidden="false" customHeight="true" outlineLevel="0" collapsed="false">
      <c r="A419" s="144"/>
      <c r="B419" s="149"/>
      <c r="C419" s="150"/>
      <c r="D419" s="136"/>
      <c r="E419" s="42"/>
      <c r="F419" s="42"/>
      <c r="G419" s="137"/>
      <c r="H419" s="137"/>
    </row>
    <row r="420" customFormat="false" ht="18" hidden="false" customHeight="true" outlineLevel="0" collapsed="false">
      <c r="A420" s="133"/>
      <c r="B420" s="134"/>
      <c r="C420" s="135"/>
      <c r="D420" s="136"/>
      <c r="E420" s="42"/>
      <c r="F420" s="42"/>
      <c r="G420" s="137"/>
      <c r="H420" s="136"/>
    </row>
    <row r="421" customFormat="false" ht="18" hidden="false" customHeight="true" outlineLevel="0" collapsed="false">
      <c r="A421" s="133"/>
      <c r="B421" s="138"/>
      <c r="C421" s="135"/>
      <c r="D421" s="136"/>
      <c r="E421" s="42"/>
      <c r="F421" s="42"/>
      <c r="G421" s="137"/>
      <c r="H421" s="136"/>
    </row>
    <row r="422" customFormat="false" ht="18" hidden="false" customHeight="true" outlineLevel="0" collapsed="false">
      <c r="A422" s="133"/>
      <c r="B422" s="134"/>
      <c r="C422" s="135"/>
      <c r="D422" s="136"/>
      <c r="E422" s="42"/>
      <c r="F422" s="42"/>
      <c r="G422" s="137"/>
      <c r="H422" s="136"/>
    </row>
    <row r="423" customFormat="false" ht="18" hidden="false" customHeight="true" outlineLevel="0" collapsed="false">
      <c r="A423" s="144"/>
      <c r="B423" s="138"/>
      <c r="C423" s="135"/>
      <c r="D423" s="136"/>
      <c r="E423" s="42"/>
      <c r="F423" s="42"/>
      <c r="G423" s="137"/>
      <c r="H423" s="136"/>
    </row>
    <row r="424" customFormat="false" ht="18" hidden="false" customHeight="true" outlineLevel="0" collapsed="false">
      <c r="A424" s="144"/>
      <c r="B424" s="138"/>
      <c r="C424" s="135"/>
      <c r="D424" s="136"/>
      <c r="E424" s="42"/>
      <c r="F424" s="42"/>
      <c r="G424" s="137"/>
      <c r="H424" s="136"/>
    </row>
    <row r="425" customFormat="false" ht="77.25" hidden="false" customHeight="true" outlineLevel="0" collapsed="false">
      <c r="A425" s="144"/>
      <c r="B425" s="149"/>
      <c r="C425" s="150"/>
      <c r="D425" s="136"/>
      <c r="E425" s="42"/>
      <c r="F425" s="42"/>
      <c r="G425" s="137"/>
      <c r="H425" s="137"/>
    </row>
    <row r="426" customFormat="false" ht="18" hidden="false" customHeight="true" outlineLevel="0" collapsed="false">
      <c r="A426" s="133"/>
      <c r="B426" s="134"/>
      <c r="C426" s="135"/>
      <c r="D426" s="136"/>
      <c r="E426" s="42"/>
      <c r="F426" s="42"/>
      <c r="G426" s="137"/>
      <c r="H426" s="136"/>
    </row>
    <row r="427" customFormat="false" ht="18" hidden="false" customHeight="true" outlineLevel="0" collapsed="false">
      <c r="A427" s="133"/>
      <c r="B427" s="138"/>
      <c r="C427" s="135"/>
      <c r="D427" s="136"/>
      <c r="E427" s="42"/>
      <c r="F427" s="42"/>
      <c r="G427" s="137"/>
      <c r="H427" s="136"/>
    </row>
    <row r="428" customFormat="false" ht="18" hidden="false" customHeight="true" outlineLevel="0" collapsed="false">
      <c r="A428" s="133"/>
      <c r="B428" s="134"/>
      <c r="C428" s="135"/>
      <c r="D428" s="136"/>
      <c r="E428" s="42"/>
      <c r="F428" s="42"/>
      <c r="G428" s="137"/>
      <c r="H428" s="136"/>
    </row>
    <row r="429" customFormat="false" ht="18" hidden="false" customHeight="true" outlineLevel="0" collapsed="false">
      <c r="A429" s="144"/>
      <c r="B429" s="138"/>
      <c r="C429" s="135"/>
      <c r="D429" s="136"/>
      <c r="E429" s="42"/>
      <c r="F429" s="42"/>
      <c r="G429" s="137"/>
      <c r="H429" s="136"/>
    </row>
    <row r="430" customFormat="false" ht="18" hidden="false" customHeight="true" outlineLevel="0" collapsed="false">
      <c r="A430" s="144"/>
      <c r="B430" s="138"/>
      <c r="C430" s="135"/>
      <c r="D430" s="136"/>
      <c r="E430" s="42"/>
      <c r="F430" s="42"/>
      <c r="G430" s="137"/>
      <c r="H430" s="136"/>
    </row>
    <row r="431" customFormat="false" ht="67.5" hidden="false" customHeight="true" outlineLevel="0" collapsed="false">
      <c r="A431" s="144"/>
      <c r="B431" s="149"/>
      <c r="C431" s="150"/>
      <c r="D431" s="136"/>
      <c r="E431" s="42"/>
      <c r="F431" s="42"/>
      <c r="G431" s="137"/>
      <c r="H431" s="137"/>
    </row>
    <row r="432" customFormat="false" ht="18" hidden="false" customHeight="true" outlineLevel="0" collapsed="false">
      <c r="A432" s="133"/>
      <c r="B432" s="134"/>
      <c r="C432" s="135"/>
      <c r="D432" s="136"/>
      <c r="E432" s="42"/>
      <c r="F432" s="42"/>
      <c r="G432" s="137"/>
      <c r="H432" s="136"/>
    </row>
    <row r="433" customFormat="false" ht="18" hidden="false" customHeight="true" outlineLevel="0" collapsed="false">
      <c r="A433" s="133"/>
      <c r="B433" s="138"/>
      <c r="C433" s="135"/>
      <c r="D433" s="136"/>
      <c r="E433" s="42"/>
      <c r="F433" s="42"/>
      <c r="G433" s="137"/>
      <c r="H433" s="136"/>
    </row>
    <row r="434" customFormat="false" ht="18" hidden="false" customHeight="true" outlineLevel="0" collapsed="false">
      <c r="A434" s="133"/>
      <c r="B434" s="134"/>
      <c r="C434" s="135"/>
      <c r="D434" s="136"/>
      <c r="E434" s="42"/>
      <c r="F434" s="42"/>
      <c r="G434" s="137"/>
      <c r="H434" s="136"/>
    </row>
    <row r="435" customFormat="false" ht="18" hidden="false" customHeight="true" outlineLevel="0" collapsed="false">
      <c r="A435" s="144"/>
      <c r="B435" s="138"/>
      <c r="C435" s="135"/>
      <c r="D435" s="136"/>
      <c r="E435" s="42"/>
      <c r="F435" s="42"/>
      <c r="G435" s="137"/>
      <c r="H435" s="136"/>
    </row>
    <row r="436" customFormat="false" ht="18" hidden="false" customHeight="true" outlineLevel="0" collapsed="false">
      <c r="A436" s="144"/>
      <c r="B436" s="138"/>
      <c r="C436" s="135"/>
      <c r="D436" s="136"/>
      <c r="E436" s="42"/>
      <c r="F436" s="42"/>
      <c r="G436" s="137"/>
      <c r="H436" s="136"/>
    </row>
    <row r="437" customFormat="false" ht="68.25" hidden="false" customHeight="true" outlineLevel="0" collapsed="false">
      <c r="A437" s="144"/>
      <c r="B437" s="149"/>
      <c r="C437" s="150"/>
      <c r="D437" s="136"/>
      <c r="E437" s="42"/>
      <c r="F437" s="42"/>
      <c r="G437" s="137"/>
      <c r="H437" s="137"/>
    </row>
    <row r="438" customFormat="false" ht="18" hidden="false" customHeight="true" outlineLevel="0" collapsed="false">
      <c r="A438" s="133"/>
      <c r="B438" s="134"/>
      <c r="C438" s="135"/>
      <c r="D438" s="136"/>
      <c r="E438" s="42"/>
      <c r="F438" s="42"/>
      <c r="G438" s="137"/>
      <c r="H438" s="136"/>
    </row>
    <row r="439" customFormat="false" ht="18" hidden="false" customHeight="true" outlineLevel="0" collapsed="false">
      <c r="A439" s="133"/>
      <c r="B439" s="138"/>
      <c r="C439" s="135"/>
      <c r="D439" s="136"/>
      <c r="E439" s="42"/>
      <c r="F439" s="42"/>
      <c r="G439" s="137"/>
      <c r="H439" s="136"/>
    </row>
    <row r="440" customFormat="false" ht="18" hidden="false" customHeight="true" outlineLevel="0" collapsed="false">
      <c r="A440" s="133"/>
      <c r="B440" s="134"/>
      <c r="C440" s="135"/>
      <c r="D440" s="136"/>
      <c r="E440" s="42"/>
      <c r="F440" s="42"/>
      <c r="G440" s="137"/>
      <c r="H440" s="136"/>
    </row>
    <row r="441" customFormat="false" ht="18" hidden="false" customHeight="true" outlineLevel="0" collapsed="false">
      <c r="A441" s="144"/>
      <c r="B441" s="138"/>
      <c r="C441" s="135"/>
      <c r="D441" s="136"/>
      <c r="E441" s="42"/>
      <c r="F441" s="42"/>
      <c r="G441" s="137"/>
      <c r="H441" s="136"/>
    </row>
    <row r="442" customFormat="false" ht="18" hidden="false" customHeight="true" outlineLevel="0" collapsed="false">
      <c r="A442" s="144"/>
      <c r="B442" s="138"/>
      <c r="C442" s="135"/>
      <c r="D442" s="136"/>
      <c r="E442" s="42"/>
      <c r="F442" s="42"/>
      <c r="G442" s="137"/>
      <c r="H442" s="136"/>
    </row>
    <row r="443" customFormat="false" ht="67.5" hidden="false" customHeight="true" outlineLevel="0" collapsed="false">
      <c r="A443" s="144"/>
      <c r="B443" s="149"/>
      <c r="C443" s="150"/>
      <c r="D443" s="136"/>
      <c r="E443" s="42"/>
      <c r="F443" s="42"/>
      <c r="G443" s="137"/>
      <c r="H443" s="137"/>
    </row>
    <row r="444" customFormat="false" ht="18" hidden="false" customHeight="true" outlineLevel="0" collapsed="false">
      <c r="A444" s="133"/>
      <c r="B444" s="134"/>
      <c r="C444" s="135"/>
      <c r="D444" s="136"/>
      <c r="E444" s="42"/>
      <c r="F444" s="42"/>
      <c r="G444" s="137"/>
      <c r="H444" s="136"/>
    </row>
    <row r="445" customFormat="false" ht="18" hidden="false" customHeight="true" outlineLevel="0" collapsed="false">
      <c r="A445" s="133"/>
      <c r="B445" s="138"/>
      <c r="C445" s="135"/>
      <c r="D445" s="136"/>
      <c r="E445" s="42"/>
      <c r="F445" s="42"/>
      <c r="G445" s="137"/>
      <c r="H445" s="136"/>
    </row>
    <row r="446" customFormat="false" ht="18" hidden="false" customHeight="true" outlineLevel="0" collapsed="false">
      <c r="A446" s="133"/>
      <c r="B446" s="134"/>
      <c r="C446" s="135"/>
      <c r="D446" s="136"/>
      <c r="E446" s="42"/>
      <c r="F446" s="42"/>
      <c r="G446" s="137"/>
      <c r="H446" s="136"/>
    </row>
    <row r="447" customFormat="false" ht="18" hidden="false" customHeight="true" outlineLevel="0" collapsed="false">
      <c r="A447" s="144"/>
      <c r="B447" s="138"/>
      <c r="C447" s="135"/>
      <c r="D447" s="136"/>
      <c r="E447" s="42"/>
      <c r="F447" s="42"/>
      <c r="G447" s="137"/>
      <c r="H447" s="136"/>
    </row>
    <row r="448" customFormat="false" ht="18" hidden="false" customHeight="true" outlineLevel="0" collapsed="false">
      <c r="A448" s="144"/>
      <c r="B448" s="138"/>
      <c r="C448" s="135"/>
      <c r="D448" s="136"/>
      <c r="E448" s="42"/>
      <c r="F448" s="42"/>
      <c r="G448" s="137"/>
      <c r="H448" s="136"/>
    </row>
    <row r="449" customFormat="false" ht="69" hidden="false" customHeight="true" outlineLevel="0" collapsed="false">
      <c r="A449" s="144"/>
      <c r="B449" s="149"/>
      <c r="C449" s="150"/>
      <c r="D449" s="136"/>
      <c r="E449" s="42"/>
      <c r="F449" s="42"/>
      <c r="G449" s="137"/>
      <c r="H449" s="137"/>
    </row>
    <row r="450" customFormat="false" ht="18" hidden="false" customHeight="true" outlineLevel="0" collapsed="false">
      <c r="A450" s="133"/>
      <c r="B450" s="134"/>
      <c r="C450" s="135"/>
      <c r="D450" s="136"/>
      <c r="E450" s="42"/>
      <c r="F450" s="42"/>
      <c r="G450" s="137"/>
      <c r="H450" s="136"/>
    </row>
    <row r="451" customFormat="false" ht="18" hidden="false" customHeight="true" outlineLevel="0" collapsed="false">
      <c r="A451" s="133"/>
      <c r="B451" s="138"/>
      <c r="C451" s="135"/>
      <c r="D451" s="136"/>
      <c r="E451" s="42"/>
      <c r="F451" s="42"/>
      <c r="G451" s="137"/>
      <c r="H451" s="136"/>
    </row>
    <row r="452" customFormat="false" ht="18" hidden="false" customHeight="true" outlineLevel="0" collapsed="false">
      <c r="A452" s="133"/>
      <c r="B452" s="134"/>
      <c r="C452" s="135"/>
      <c r="D452" s="136"/>
      <c r="E452" s="42"/>
      <c r="F452" s="42"/>
      <c r="G452" s="137"/>
      <c r="H452" s="136"/>
    </row>
    <row r="453" customFormat="false" ht="18" hidden="false" customHeight="true" outlineLevel="0" collapsed="false">
      <c r="A453" s="144"/>
      <c r="B453" s="138"/>
      <c r="C453" s="135"/>
      <c r="D453" s="136"/>
      <c r="E453" s="42"/>
      <c r="F453" s="42"/>
      <c r="G453" s="137"/>
      <c r="H453" s="136"/>
    </row>
    <row r="454" customFormat="false" ht="18" hidden="false" customHeight="true" outlineLevel="0" collapsed="false">
      <c r="A454" s="144"/>
      <c r="B454" s="138"/>
      <c r="C454" s="135"/>
      <c r="D454" s="136"/>
      <c r="E454" s="42"/>
      <c r="F454" s="42"/>
      <c r="G454" s="137"/>
      <c r="H454" s="136"/>
    </row>
    <row r="455" customFormat="false" ht="78" hidden="false" customHeight="true" outlineLevel="0" collapsed="false">
      <c r="A455" s="144"/>
      <c r="B455" s="149"/>
      <c r="C455" s="150"/>
      <c r="D455" s="136"/>
      <c r="E455" s="42"/>
      <c r="F455" s="42"/>
      <c r="G455" s="137"/>
      <c r="H455" s="137"/>
    </row>
    <row r="456" customFormat="false" ht="18" hidden="false" customHeight="true" outlineLevel="0" collapsed="false">
      <c r="A456" s="133"/>
      <c r="B456" s="134"/>
      <c r="C456" s="135"/>
      <c r="D456" s="136"/>
      <c r="E456" s="42"/>
      <c r="F456" s="42"/>
      <c r="G456" s="137"/>
      <c r="H456" s="136"/>
    </row>
    <row r="457" customFormat="false" ht="18" hidden="false" customHeight="true" outlineLevel="0" collapsed="false">
      <c r="A457" s="133"/>
      <c r="B457" s="138"/>
      <c r="C457" s="135"/>
      <c r="D457" s="136"/>
      <c r="E457" s="42"/>
      <c r="F457" s="42"/>
      <c r="G457" s="137"/>
      <c r="H457" s="136"/>
    </row>
    <row r="458" customFormat="false" ht="18" hidden="false" customHeight="true" outlineLevel="0" collapsed="false">
      <c r="A458" s="133"/>
      <c r="B458" s="134"/>
      <c r="C458" s="135"/>
      <c r="D458" s="136"/>
      <c r="E458" s="42"/>
      <c r="F458" s="42"/>
      <c r="G458" s="137"/>
      <c r="H458" s="136"/>
    </row>
    <row r="459" customFormat="false" ht="18" hidden="false" customHeight="true" outlineLevel="0" collapsed="false">
      <c r="A459" s="144"/>
      <c r="B459" s="138"/>
      <c r="C459" s="135"/>
      <c r="D459" s="136"/>
      <c r="E459" s="42"/>
      <c r="F459" s="42"/>
      <c r="G459" s="137"/>
      <c r="H459" s="136"/>
    </row>
    <row r="460" customFormat="false" ht="18" hidden="false" customHeight="true" outlineLevel="0" collapsed="false">
      <c r="A460" s="144"/>
      <c r="B460" s="138"/>
      <c r="C460" s="135"/>
      <c r="D460" s="136"/>
      <c r="E460" s="42"/>
      <c r="F460" s="42"/>
      <c r="G460" s="137"/>
      <c r="H460" s="136"/>
    </row>
    <row r="461" customFormat="false" ht="84.75" hidden="false" customHeight="true" outlineLevel="0" collapsed="false">
      <c r="A461" s="144"/>
      <c r="B461" s="149"/>
      <c r="C461" s="150"/>
      <c r="D461" s="136"/>
      <c r="E461" s="42"/>
      <c r="F461" s="42"/>
      <c r="G461" s="137"/>
      <c r="H461" s="137"/>
    </row>
    <row r="462" customFormat="false" ht="18" hidden="false" customHeight="true" outlineLevel="0" collapsed="false">
      <c r="A462" s="133"/>
      <c r="B462" s="134"/>
      <c r="C462" s="135"/>
      <c r="D462" s="136"/>
      <c r="E462" s="42"/>
      <c r="F462" s="42"/>
      <c r="G462" s="137"/>
      <c r="H462" s="136"/>
    </row>
    <row r="463" customFormat="false" ht="18" hidden="false" customHeight="true" outlineLevel="0" collapsed="false">
      <c r="A463" s="133"/>
      <c r="B463" s="138"/>
      <c r="C463" s="135"/>
      <c r="D463" s="136"/>
      <c r="E463" s="42"/>
      <c r="F463" s="42"/>
      <c r="G463" s="137"/>
      <c r="H463" s="136"/>
    </row>
    <row r="464" customFormat="false" ht="18" hidden="false" customHeight="true" outlineLevel="0" collapsed="false">
      <c r="A464" s="133"/>
      <c r="B464" s="134"/>
      <c r="C464" s="135"/>
      <c r="D464" s="136"/>
      <c r="E464" s="42"/>
      <c r="F464" s="42"/>
      <c r="G464" s="137"/>
      <c r="H464" s="136"/>
    </row>
    <row r="465" customFormat="false" ht="18" hidden="false" customHeight="true" outlineLevel="0" collapsed="false">
      <c r="A465" s="144"/>
      <c r="B465" s="138"/>
      <c r="C465" s="135"/>
      <c r="D465" s="136"/>
      <c r="E465" s="42"/>
      <c r="F465" s="42"/>
      <c r="G465" s="137"/>
      <c r="H465" s="136"/>
    </row>
    <row r="466" customFormat="false" ht="18" hidden="false" customHeight="true" outlineLevel="0" collapsed="false">
      <c r="A466" s="144"/>
      <c r="B466" s="138"/>
      <c r="C466" s="135"/>
      <c r="D466" s="136"/>
      <c r="E466" s="42"/>
      <c r="F466" s="42"/>
      <c r="G466" s="137"/>
      <c r="H466" s="136"/>
    </row>
    <row r="467" customFormat="false" ht="69" hidden="false" customHeight="true" outlineLevel="0" collapsed="false">
      <c r="A467" s="144"/>
      <c r="B467" s="149"/>
      <c r="C467" s="150"/>
      <c r="D467" s="136"/>
      <c r="E467" s="42"/>
      <c r="F467" s="42"/>
      <c r="G467" s="137"/>
      <c r="H467" s="137"/>
    </row>
    <row r="468" customFormat="false" ht="18" hidden="false" customHeight="true" outlineLevel="0" collapsed="false">
      <c r="A468" s="133"/>
      <c r="B468" s="134"/>
      <c r="C468" s="135"/>
      <c r="D468" s="136"/>
      <c r="E468" s="42"/>
      <c r="F468" s="42"/>
      <c r="G468" s="137"/>
      <c r="H468" s="136"/>
    </row>
    <row r="469" customFormat="false" ht="18" hidden="false" customHeight="true" outlineLevel="0" collapsed="false">
      <c r="A469" s="133"/>
      <c r="B469" s="138"/>
      <c r="C469" s="135"/>
      <c r="D469" s="136"/>
      <c r="E469" s="42"/>
      <c r="F469" s="42"/>
      <c r="G469" s="137"/>
      <c r="H469" s="136"/>
    </row>
    <row r="470" customFormat="false" ht="18" hidden="false" customHeight="true" outlineLevel="0" collapsed="false">
      <c r="A470" s="133"/>
      <c r="B470" s="134"/>
      <c r="C470" s="135"/>
      <c r="D470" s="136"/>
      <c r="E470" s="42"/>
      <c r="F470" s="42"/>
      <c r="G470" s="137"/>
      <c r="H470" s="136"/>
    </row>
    <row r="471" customFormat="false" ht="18" hidden="false" customHeight="true" outlineLevel="0" collapsed="false">
      <c r="A471" s="144"/>
      <c r="B471" s="138"/>
      <c r="C471" s="135"/>
      <c r="D471" s="136"/>
      <c r="E471" s="42"/>
      <c r="F471" s="42"/>
      <c r="G471" s="137"/>
      <c r="H471" s="136"/>
    </row>
    <row r="472" customFormat="false" ht="18" hidden="false" customHeight="true" outlineLevel="0" collapsed="false">
      <c r="A472" s="144"/>
      <c r="B472" s="138"/>
      <c r="C472" s="135"/>
      <c r="D472" s="136"/>
      <c r="E472" s="42"/>
      <c r="F472" s="42"/>
      <c r="G472" s="137"/>
      <c r="H472" s="136"/>
    </row>
    <row r="473" customFormat="false" ht="69.75" hidden="false" customHeight="true" outlineLevel="0" collapsed="false">
      <c r="A473" s="144"/>
      <c r="B473" s="149"/>
      <c r="C473" s="150"/>
      <c r="D473" s="136"/>
      <c r="E473" s="42"/>
      <c r="F473" s="42"/>
      <c r="G473" s="137"/>
      <c r="H473" s="137"/>
    </row>
    <row r="474" customFormat="false" ht="18" hidden="false" customHeight="true" outlineLevel="0" collapsed="false">
      <c r="A474" s="133"/>
      <c r="B474" s="134"/>
      <c r="C474" s="135"/>
      <c r="D474" s="136"/>
      <c r="E474" s="42"/>
      <c r="F474" s="42"/>
      <c r="G474" s="137"/>
      <c r="H474" s="136"/>
    </row>
    <row r="475" customFormat="false" ht="18" hidden="false" customHeight="true" outlineLevel="0" collapsed="false">
      <c r="A475" s="133"/>
      <c r="B475" s="138"/>
      <c r="C475" s="135"/>
      <c r="D475" s="136"/>
      <c r="E475" s="42"/>
      <c r="F475" s="42"/>
      <c r="G475" s="137"/>
      <c r="H475" s="136"/>
    </row>
    <row r="476" customFormat="false" ht="18" hidden="false" customHeight="true" outlineLevel="0" collapsed="false">
      <c r="A476" s="133"/>
      <c r="B476" s="134"/>
      <c r="C476" s="135"/>
      <c r="D476" s="136"/>
      <c r="E476" s="42"/>
      <c r="F476" s="42"/>
      <c r="G476" s="137"/>
      <c r="H476" s="136"/>
    </row>
    <row r="477" customFormat="false" ht="18" hidden="false" customHeight="true" outlineLevel="0" collapsed="false">
      <c r="A477" s="144"/>
      <c r="B477" s="138"/>
      <c r="C477" s="135"/>
      <c r="D477" s="136"/>
      <c r="E477" s="42"/>
      <c r="F477" s="42"/>
      <c r="G477" s="137"/>
      <c r="H477" s="136"/>
    </row>
    <row r="478" customFormat="false" ht="18" hidden="false" customHeight="true" outlineLevel="0" collapsed="false">
      <c r="A478" s="144"/>
      <c r="B478" s="138"/>
      <c r="C478" s="135"/>
      <c r="D478" s="136"/>
      <c r="E478" s="42"/>
      <c r="F478" s="42"/>
      <c r="G478" s="137"/>
      <c r="H478" s="136"/>
    </row>
    <row r="479" customFormat="false" ht="66.75" hidden="false" customHeight="true" outlineLevel="0" collapsed="false">
      <c r="A479" s="144"/>
      <c r="B479" s="149"/>
      <c r="C479" s="150"/>
      <c r="D479" s="136"/>
      <c r="E479" s="42"/>
      <c r="F479" s="42"/>
      <c r="G479" s="137"/>
      <c r="H479" s="137"/>
    </row>
    <row r="480" customFormat="false" ht="18" hidden="false" customHeight="true" outlineLevel="0" collapsed="false">
      <c r="A480" s="133"/>
      <c r="B480" s="134"/>
      <c r="C480" s="135"/>
      <c r="D480" s="136"/>
      <c r="E480" s="42"/>
      <c r="F480" s="42"/>
      <c r="G480" s="137"/>
      <c r="H480" s="136"/>
    </row>
    <row r="481" customFormat="false" ht="18" hidden="false" customHeight="true" outlineLevel="0" collapsed="false">
      <c r="A481" s="133"/>
      <c r="B481" s="138"/>
      <c r="C481" s="135"/>
      <c r="D481" s="136"/>
      <c r="E481" s="42"/>
      <c r="F481" s="42"/>
      <c r="G481" s="137"/>
      <c r="H481" s="136"/>
    </row>
    <row r="482" customFormat="false" ht="18" hidden="false" customHeight="true" outlineLevel="0" collapsed="false">
      <c r="A482" s="133"/>
      <c r="B482" s="134"/>
      <c r="C482" s="135"/>
      <c r="D482" s="136"/>
      <c r="E482" s="42"/>
      <c r="F482" s="42"/>
      <c r="G482" s="137"/>
      <c r="H482" s="136"/>
    </row>
    <row r="483" customFormat="false" ht="18" hidden="false" customHeight="true" outlineLevel="0" collapsed="false">
      <c r="A483" s="144"/>
      <c r="B483" s="138"/>
      <c r="C483" s="135"/>
      <c r="D483" s="136"/>
      <c r="E483" s="42"/>
      <c r="F483" s="42"/>
      <c r="G483" s="137"/>
      <c r="H483" s="136"/>
    </row>
    <row r="484" customFormat="false" ht="18" hidden="false" customHeight="true" outlineLevel="0" collapsed="false">
      <c r="A484" s="144"/>
      <c r="B484" s="138"/>
      <c r="C484" s="135"/>
      <c r="D484" s="136"/>
      <c r="E484" s="42"/>
      <c r="F484" s="42"/>
      <c r="G484" s="137"/>
      <c r="H484" s="136"/>
    </row>
    <row r="485" customFormat="false" ht="78" hidden="false" customHeight="true" outlineLevel="0" collapsed="false">
      <c r="A485" s="144"/>
      <c r="B485" s="149"/>
      <c r="C485" s="150"/>
      <c r="D485" s="136"/>
      <c r="E485" s="42"/>
      <c r="F485" s="42"/>
      <c r="G485" s="137"/>
      <c r="H485" s="137"/>
    </row>
    <row r="486" customFormat="false" ht="18" hidden="false" customHeight="true" outlineLevel="0" collapsed="false">
      <c r="A486" s="133"/>
      <c r="B486" s="134"/>
      <c r="C486" s="135"/>
      <c r="D486" s="136"/>
      <c r="E486" s="42"/>
      <c r="F486" s="42"/>
      <c r="G486" s="137"/>
      <c r="H486" s="136"/>
    </row>
    <row r="487" customFormat="false" ht="18" hidden="false" customHeight="true" outlineLevel="0" collapsed="false">
      <c r="A487" s="144"/>
      <c r="B487" s="138"/>
      <c r="C487" s="135"/>
      <c r="D487" s="136"/>
      <c r="E487" s="42"/>
      <c r="F487" s="42"/>
      <c r="G487" s="137"/>
      <c r="H487" s="136"/>
    </row>
    <row r="488" customFormat="false" ht="18" hidden="false" customHeight="true" outlineLevel="0" collapsed="false">
      <c r="A488" s="133"/>
      <c r="B488" s="134"/>
      <c r="C488" s="135"/>
      <c r="D488" s="136"/>
      <c r="E488" s="42"/>
      <c r="F488" s="42"/>
      <c r="G488" s="137"/>
      <c r="H488" s="136"/>
    </row>
    <row r="489" customFormat="false" ht="18" hidden="false" customHeight="true" outlineLevel="0" collapsed="false">
      <c r="A489" s="144"/>
      <c r="B489" s="138"/>
      <c r="C489" s="135"/>
      <c r="D489" s="151"/>
      <c r="E489" s="42"/>
      <c r="F489" s="42"/>
      <c r="G489" s="137"/>
      <c r="H489" s="42"/>
    </row>
    <row r="490" customFormat="false" ht="18" hidden="false" customHeight="true" outlineLevel="0" collapsed="false">
      <c r="A490" s="144"/>
      <c r="B490" s="145"/>
      <c r="C490" s="146"/>
      <c r="D490" s="151"/>
      <c r="E490" s="42"/>
      <c r="F490" s="42"/>
      <c r="G490" s="137"/>
      <c r="H490" s="137"/>
    </row>
    <row r="491" customFormat="false" ht="18" hidden="false" customHeight="true" outlineLevel="0" collapsed="false">
      <c r="A491" s="144"/>
      <c r="B491" s="149"/>
      <c r="C491" s="150"/>
      <c r="D491" s="152"/>
      <c r="E491" s="137"/>
      <c r="F491" s="42"/>
      <c r="G491" s="137"/>
      <c r="H491" s="137"/>
    </row>
    <row r="492" customFormat="false" ht="18" hidden="false" customHeight="true" outlineLevel="0" collapsed="false">
      <c r="A492" s="133"/>
      <c r="B492" s="134"/>
      <c r="C492" s="135"/>
      <c r="D492" s="151"/>
      <c r="E492" s="42"/>
      <c r="F492" s="42"/>
      <c r="G492" s="137"/>
      <c r="H492" s="137"/>
    </row>
    <row r="493" customFormat="false" ht="18" hidden="false" customHeight="true" outlineLevel="0" collapsed="false">
      <c r="A493" s="144"/>
      <c r="B493" s="138"/>
      <c r="C493" s="135"/>
      <c r="D493" s="136"/>
      <c r="E493" s="42"/>
      <c r="F493" s="42"/>
      <c r="G493" s="137"/>
      <c r="H493" s="137"/>
    </row>
    <row r="494" customFormat="false" ht="18" hidden="false" customHeight="true" outlineLevel="0" collapsed="false">
      <c r="A494" s="133"/>
      <c r="B494" s="134"/>
      <c r="C494" s="135"/>
      <c r="D494" s="136"/>
      <c r="E494" s="42"/>
      <c r="F494" s="42"/>
      <c r="G494" s="137"/>
      <c r="H494" s="137"/>
    </row>
    <row r="495" customFormat="false" ht="18" hidden="false" customHeight="true" outlineLevel="0" collapsed="false">
      <c r="A495" s="144"/>
      <c r="B495" s="138"/>
      <c r="C495" s="135"/>
      <c r="D495" s="151"/>
      <c r="E495" s="42"/>
      <c r="F495" s="42"/>
      <c r="G495" s="137"/>
      <c r="H495" s="137"/>
    </row>
    <row r="496" customFormat="false" ht="18" hidden="false" customHeight="true" outlineLevel="0" collapsed="false">
      <c r="A496" s="144"/>
      <c r="B496" s="145"/>
      <c r="C496" s="146"/>
      <c r="D496" s="151"/>
      <c r="E496" s="42"/>
      <c r="F496" s="42"/>
      <c r="G496" s="137"/>
      <c r="H496" s="137"/>
    </row>
    <row r="497" customFormat="false" ht="18" hidden="false" customHeight="true" outlineLevel="0" collapsed="false">
      <c r="A497" s="144"/>
      <c r="B497" s="149"/>
      <c r="C497" s="150"/>
      <c r="D497" s="151"/>
      <c r="E497" s="42"/>
      <c r="F497" s="42"/>
      <c r="G497" s="137"/>
      <c r="H497" s="137"/>
    </row>
    <row r="498" customFormat="false" ht="18" hidden="false" customHeight="true" outlineLevel="0" collapsed="false">
      <c r="A498" s="133"/>
      <c r="B498" s="134"/>
      <c r="C498" s="135"/>
      <c r="D498" s="151"/>
      <c r="E498" s="42"/>
      <c r="F498" s="42"/>
      <c r="G498" s="137"/>
      <c r="H498" s="137"/>
    </row>
    <row r="499" customFormat="false" ht="18" hidden="false" customHeight="true" outlineLevel="0" collapsed="false">
      <c r="A499" s="144"/>
      <c r="B499" s="138"/>
      <c r="C499" s="135"/>
      <c r="D499" s="136"/>
      <c r="E499" s="42"/>
      <c r="F499" s="42"/>
      <c r="G499" s="137"/>
      <c r="H499" s="137"/>
    </row>
    <row r="500" customFormat="false" ht="18" hidden="false" customHeight="true" outlineLevel="0" collapsed="false">
      <c r="A500" s="133"/>
      <c r="B500" s="134"/>
      <c r="C500" s="135"/>
      <c r="D500" s="136"/>
      <c r="E500" s="42"/>
      <c r="F500" s="42"/>
      <c r="G500" s="137"/>
      <c r="H500" s="137"/>
    </row>
    <row r="501" customFormat="false" ht="18" hidden="false" customHeight="true" outlineLevel="0" collapsed="false">
      <c r="A501" s="144"/>
      <c r="B501" s="138"/>
      <c r="C501" s="135"/>
      <c r="D501" s="151"/>
      <c r="E501" s="42"/>
      <c r="F501" s="42"/>
      <c r="G501" s="137"/>
      <c r="H501" s="137"/>
    </row>
    <row r="502" customFormat="false" ht="18" hidden="false" customHeight="true" outlineLevel="0" collapsed="false">
      <c r="A502" s="144"/>
      <c r="B502" s="145"/>
      <c r="C502" s="146"/>
      <c r="D502" s="151"/>
      <c r="E502" s="42"/>
      <c r="F502" s="42"/>
      <c r="G502" s="137"/>
      <c r="H502" s="137"/>
    </row>
    <row r="503" customFormat="false" ht="18" hidden="false" customHeight="true" outlineLevel="0" collapsed="false">
      <c r="A503" s="144"/>
      <c r="B503" s="149"/>
      <c r="C503" s="150"/>
      <c r="D503" s="151"/>
      <c r="E503" s="42"/>
      <c r="F503" s="42"/>
      <c r="G503" s="137"/>
      <c r="H503" s="137"/>
    </row>
    <row r="504" customFormat="false" ht="18" hidden="false" customHeight="true" outlineLevel="0" collapsed="false">
      <c r="A504" s="133"/>
      <c r="B504" s="134"/>
      <c r="C504" s="135"/>
      <c r="D504" s="151"/>
      <c r="E504" s="42"/>
      <c r="F504" s="42"/>
      <c r="G504" s="137"/>
      <c r="H504" s="137"/>
    </row>
    <row r="505" customFormat="false" ht="18" hidden="false" customHeight="true" outlineLevel="0" collapsed="false">
      <c r="A505" s="144"/>
      <c r="B505" s="138"/>
      <c r="C505" s="135"/>
      <c r="D505" s="136"/>
      <c r="E505" s="42"/>
      <c r="F505" s="42"/>
      <c r="G505" s="137"/>
      <c r="H505" s="137"/>
    </row>
    <row r="506" customFormat="false" ht="18" hidden="false" customHeight="true" outlineLevel="0" collapsed="false">
      <c r="A506" s="133"/>
      <c r="B506" s="134"/>
      <c r="C506" s="135"/>
      <c r="D506" s="136"/>
      <c r="E506" s="42"/>
      <c r="F506" s="42"/>
      <c r="G506" s="137"/>
      <c r="H506" s="137"/>
    </row>
    <row r="507" customFormat="false" ht="18" hidden="false" customHeight="true" outlineLevel="0" collapsed="false">
      <c r="A507" s="144"/>
      <c r="B507" s="138"/>
      <c r="C507" s="135"/>
      <c r="D507" s="151"/>
      <c r="E507" s="42"/>
      <c r="F507" s="42"/>
      <c r="G507" s="137"/>
      <c r="H507" s="137"/>
    </row>
    <row r="508" customFormat="false" ht="18" hidden="false" customHeight="true" outlineLevel="0" collapsed="false">
      <c r="A508" s="144"/>
      <c r="B508" s="145"/>
      <c r="C508" s="146"/>
      <c r="D508" s="151"/>
      <c r="E508" s="42"/>
      <c r="F508" s="42"/>
      <c r="G508" s="137"/>
      <c r="H508" s="137"/>
    </row>
    <row r="509" customFormat="false" ht="18" hidden="false" customHeight="true" outlineLevel="0" collapsed="false">
      <c r="A509" s="144"/>
      <c r="B509" s="149"/>
      <c r="C509" s="150"/>
      <c r="D509" s="151"/>
      <c r="E509" s="42"/>
      <c r="F509" s="42"/>
      <c r="G509" s="137"/>
      <c r="H509" s="137"/>
    </row>
    <row r="510" customFormat="false" ht="18" hidden="false" customHeight="true" outlineLevel="0" collapsed="false">
      <c r="A510" s="133"/>
      <c r="B510" s="134"/>
      <c r="C510" s="135"/>
      <c r="D510" s="151"/>
      <c r="E510" s="42"/>
      <c r="F510" s="42"/>
      <c r="G510" s="137"/>
      <c r="H510" s="137"/>
    </row>
    <row r="511" customFormat="false" ht="18" hidden="false" customHeight="true" outlineLevel="0" collapsed="false">
      <c r="A511" s="144"/>
      <c r="B511" s="138"/>
      <c r="C511" s="135"/>
      <c r="D511" s="136"/>
      <c r="E511" s="42"/>
      <c r="F511" s="42"/>
      <c r="G511" s="137"/>
      <c r="H511" s="137"/>
    </row>
    <row r="512" customFormat="false" ht="18" hidden="false" customHeight="true" outlineLevel="0" collapsed="false">
      <c r="A512" s="133"/>
      <c r="B512" s="134"/>
      <c r="C512" s="135"/>
      <c r="D512" s="136"/>
      <c r="E512" s="42"/>
      <c r="F512" s="42"/>
      <c r="G512" s="137"/>
      <c r="H512" s="137"/>
    </row>
    <row r="513" customFormat="false" ht="18" hidden="false" customHeight="true" outlineLevel="0" collapsed="false">
      <c r="A513" s="144"/>
      <c r="B513" s="138"/>
      <c r="C513" s="135"/>
      <c r="D513" s="151"/>
      <c r="E513" s="42"/>
      <c r="F513" s="42"/>
      <c r="G513" s="137"/>
      <c r="H513" s="137"/>
    </row>
    <row r="514" customFormat="false" ht="18" hidden="false" customHeight="true" outlineLevel="0" collapsed="false">
      <c r="A514" s="144"/>
      <c r="B514" s="145"/>
      <c r="C514" s="146"/>
      <c r="D514" s="151"/>
      <c r="E514" s="42"/>
      <c r="F514" s="42"/>
      <c r="G514" s="137"/>
      <c r="H514" s="137"/>
    </row>
    <row r="515" customFormat="false" ht="18" hidden="false" customHeight="true" outlineLevel="0" collapsed="false">
      <c r="A515" s="144"/>
      <c r="B515" s="149"/>
      <c r="C515" s="150"/>
      <c r="D515" s="151"/>
      <c r="E515" s="42"/>
      <c r="F515" s="42"/>
      <c r="G515" s="137"/>
      <c r="H515" s="137"/>
    </row>
    <row r="516" customFormat="false" ht="18" hidden="false" customHeight="true" outlineLevel="0" collapsed="false">
      <c r="A516" s="133"/>
      <c r="B516" s="134"/>
      <c r="C516" s="135"/>
      <c r="D516" s="151"/>
      <c r="E516" s="42"/>
      <c r="F516" s="42"/>
      <c r="G516" s="137"/>
      <c r="H516" s="137"/>
    </row>
    <row r="517" customFormat="false" ht="18" hidden="false" customHeight="true" outlineLevel="0" collapsed="false">
      <c r="A517" s="144"/>
      <c r="B517" s="138"/>
      <c r="C517" s="135"/>
      <c r="D517" s="136"/>
      <c r="E517" s="42"/>
      <c r="F517" s="42"/>
      <c r="G517" s="137"/>
      <c r="H517" s="137"/>
    </row>
    <row r="518" customFormat="false" ht="18" hidden="false" customHeight="true" outlineLevel="0" collapsed="false">
      <c r="A518" s="133"/>
      <c r="B518" s="134"/>
      <c r="C518" s="135"/>
      <c r="D518" s="136"/>
      <c r="E518" s="42"/>
      <c r="F518" s="42"/>
      <c r="G518" s="137"/>
      <c r="H518" s="137"/>
    </row>
    <row r="519" customFormat="false" ht="18" hidden="false" customHeight="true" outlineLevel="0" collapsed="false">
      <c r="A519" s="144"/>
      <c r="B519" s="138"/>
      <c r="C519" s="135"/>
      <c r="D519" s="151"/>
      <c r="E519" s="42"/>
      <c r="F519" s="42"/>
      <c r="G519" s="137"/>
      <c r="H519" s="137"/>
    </row>
    <row r="520" customFormat="false" ht="18" hidden="false" customHeight="true" outlineLevel="0" collapsed="false">
      <c r="A520" s="144"/>
      <c r="B520" s="145"/>
      <c r="C520" s="146"/>
      <c r="D520" s="151"/>
      <c r="E520" s="42"/>
      <c r="F520" s="42"/>
      <c r="G520" s="137"/>
      <c r="H520" s="137"/>
    </row>
    <row r="521" customFormat="false" ht="18" hidden="false" customHeight="true" outlineLevel="0" collapsed="false">
      <c r="A521" s="144"/>
      <c r="B521" s="149"/>
      <c r="C521" s="150"/>
      <c r="D521" s="151"/>
      <c r="E521" s="42"/>
      <c r="F521" s="42"/>
      <c r="G521" s="137"/>
      <c r="H521" s="137"/>
    </row>
    <row r="522" customFormat="false" ht="18" hidden="false" customHeight="true" outlineLevel="0" collapsed="false">
      <c r="A522" s="133"/>
      <c r="B522" s="134"/>
      <c r="C522" s="135"/>
      <c r="D522" s="151"/>
      <c r="E522" s="42"/>
      <c r="F522" s="42"/>
      <c r="G522" s="137"/>
      <c r="H522" s="137"/>
    </row>
    <row r="523" customFormat="false" ht="18" hidden="false" customHeight="true" outlineLevel="0" collapsed="false">
      <c r="A523" s="144"/>
      <c r="B523" s="138"/>
      <c r="C523" s="135"/>
      <c r="D523" s="136"/>
      <c r="E523" s="42"/>
      <c r="F523" s="42"/>
      <c r="G523" s="137"/>
      <c r="H523" s="137"/>
    </row>
    <row r="524" customFormat="false" ht="18" hidden="false" customHeight="true" outlineLevel="0" collapsed="false">
      <c r="A524" s="133"/>
      <c r="B524" s="134"/>
      <c r="C524" s="135"/>
      <c r="D524" s="136"/>
      <c r="E524" s="42"/>
      <c r="F524" s="42"/>
      <c r="G524" s="137"/>
      <c r="H524" s="137"/>
    </row>
    <row r="525" customFormat="false" ht="18" hidden="false" customHeight="true" outlineLevel="0" collapsed="false">
      <c r="A525" s="144"/>
      <c r="B525" s="138"/>
      <c r="C525" s="135"/>
      <c r="D525" s="151"/>
      <c r="E525" s="42"/>
      <c r="F525" s="42"/>
      <c r="G525" s="137"/>
      <c r="H525" s="137"/>
    </row>
    <row r="526" customFormat="false" ht="18" hidden="false" customHeight="true" outlineLevel="0" collapsed="false">
      <c r="A526" s="144"/>
      <c r="B526" s="145"/>
      <c r="C526" s="146"/>
      <c r="D526" s="151"/>
      <c r="E526" s="42"/>
      <c r="F526" s="42"/>
      <c r="G526" s="137"/>
      <c r="H526" s="137"/>
    </row>
    <row r="527" customFormat="false" ht="18" hidden="false" customHeight="true" outlineLevel="0" collapsed="false">
      <c r="A527" s="144"/>
      <c r="B527" s="149"/>
      <c r="C527" s="150"/>
      <c r="D527" s="151"/>
      <c r="E527" s="42"/>
      <c r="F527" s="42"/>
      <c r="G527" s="137"/>
      <c r="H527" s="137"/>
    </row>
    <row r="528" customFormat="false" ht="18" hidden="false" customHeight="true" outlineLevel="0" collapsed="false">
      <c r="A528" s="133"/>
      <c r="B528" s="134"/>
      <c r="C528" s="135"/>
      <c r="D528" s="151"/>
      <c r="E528" s="42"/>
      <c r="F528" s="42"/>
      <c r="G528" s="137"/>
      <c r="H528" s="137"/>
    </row>
    <row r="529" customFormat="false" ht="18" hidden="false" customHeight="true" outlineLevel="0" collapsed="false">
      <c r="A529" s="144"/>
      <c r="B529" s="138"/>
      <c r="C529" s="135"/>
      <c r="D529" s="136"/>
      <c r="E529" s="42"/>
      <c r="F529" s="42"/>
      <c r="G529" s="137"/>
      <c r="H529" s="137"/>
    </row>
    <row r="530" customFormat="false" ht="18" hidden="false" customHeight="true" outlineLevel="0" collapsed="false">
      <c r="A530" s="133"/>
      <c r="B530" s="134"/>
      <c r="C530" s="135"/>
      <c r="D530" s="136"/>
      <c r="E530" s="42"/>
      <c r="F530" s="42"/>
      <c r="G530" s="137"/>
      <c r="H530" s="137"/>
    </row>
    <row r="531" customFormat="false" ht="18" hidden="false" customHeight="true" outlineLevel="0" collapsed="false">
      <c r="A531" s="144"/>
      <c r="B531" s="138"/>
      <c r="C531" s="135"/>
      <c r="D531" s="151"/>
      <c r="E531" s="42"/>
      <c r="F531" s="42"/>
      <c r="G531" s="137"/>
      <c r="H531" s="137"/>
    </row>
    <row r="532" customFormat="false" ht="18" hidden="false" customHeight="true" outlineLevel="0" collapsed="false">
      <c r="A532" s="144"/>
      <c r="B532" s="145"/>
      <c r="C532" s="146"/>
      <c r="D532" s="151"/>
      <c r="E532" s="42"/>
      <c r="F532" s="42"/>
      <c r="G532" s="137"/>
      <c r="H532" s="137"/>
    </row>
    <row r="533" customFormat="false" ht="18" hidden="false" customHeight="true" outlineLevel="0" collapsed="false">
      <c r="A533" s="144"/>
      <c r="B533" s="149"/>
      <c r="C533" s="150"/>
      <c r="D533" s="151"/>
      <c r="E533" s="42"/>
      <c r="F533" s="42"/>
      <c r="G533" s="137"/>
      <c r="H533" s="137"/>
    </row>
    <row r="534" customFormat="false" ht="18" hidden="false" customHeight="true" outlineLevel="0" collapsed="false">
      <c r="A534" s="133"/>
      <c r="B534" s="134"/>
      <c r="C534" s="135"/>
      <c r="D534" s="136"/>
      <c r="E534" s="42"/>
      <c r="F534" s="42"/>
      <c r="G534" s="137"/>
      <c r="H534" s="137"/>
    </row>
    <row r="535" customFormat="false" ht="18" hidden="false" customHeight="true" outlineLevel="0" collapsed="false">
      <c r="A535" s="144"/>
      <c r="B535" s="138"/>
      <c r="C535" s="135"/>
      <c r="D535" s="136"/>
      <c r="E535" s="42"/>
      <c r="F535" s="42"/>
      <c r="G535" s="137"/>
      <c r="H535" s="137"/>
    </row>
    <row r="536" customFormat="false" ht="18" hidden="false" customHeight="true" outlineLevel="0" collapsed="false">
      <c r="A536" s="133"/>
      <c r="B536" s="134"/>
      <c r="C536" s="135"/>
      <c r="D536" s="136"/>
      <c r="E536" s="42"/>
      <c r="F536" s="42"/>
      <c r="G536" s="137"/>
      <c r="H536" s="137"/>
    </row>
    <row r="537" customFormat="false" ht="18" hidden="false" customHeight="true" outlineLevel="0" collapsed="false">
      <c r="A537" s="144"/>
      <c r="B537" s="138"/>
      <c r="C537" s="135"/>
      <c r="D537" s="151"/>
      <c r="E537" s="42"/>
      <c r="F537" s="42"/>
      <c r="G537" s="137"/>
      <c r="H537" s="137"/>
    </row>
    <row r="538" customFormat="false" ht="18" hidden="false" customHeight="true" outlineLevel="0" collapsed="false">
      <c r="A538" s="144"/>
      <c r="B538" s="145"/>
      <c r="C538" s="146"/>
      <c r="D538" s="151"/>
      <c r="E538" s="42"/>
      <c r="F538" s="42"/>
      <c r="G538" s="137"/>
      <c r="H538" s="137"/>
    </row>
    <row r="539" customFormat="false" ht="50.25" hidden="false" customHeight="true" outlineLevel="0" collapsed="false">
      <c r="A539" s="144"/>
      <c r="B539" s="149"/>
      <c r="C539" s="150"/>
      <c r="D539" s="136"/>
      <c r="E539" s="42"/>
      <c r="F539" s="42"/>
      <c r="G539" s="137"/>
      <c r="H539" s="137"/>
    </row>
    <row r="540" customFormat="false" ht="18" hidden="false" customHeight="true" outlineLevel="0" collapsed="false">
      <c r="A540" s="133"/>
      <c r="B540" s="134"/>
      <c r="C540" s="135"/>
      <c r="D540" s="136"/>
      <c r="E540" s="42"/>
      <c r="F540" s="42"/>
      <c r="G540" s="137"/>
      <c r="H540" s="137"/>
    </row>
    <row r="541" customFormat="false" ht="18" hidden="false" customHeight="true" outlineLevel="0" collapsed="false">
      <c r="A541" s="133"/>
      <c r="B541" s="138"/>
      <c r="C541" s="135"/>
      <c r="D541" s="136"/>
      <c r="E541" s="42"/>
      <c r="F541" s="42"/>
      <c r="G541" s="137"/>
      <c r="H541" s="137"/>
    </row>
    <row r="542" customFormat="false" ht="18" hidden="false" customHeight="true" outlineLevel="0" collapsed="false">
      <c r="A542" s="133"/>
      <c r="B542" s="134"/>
      <c r="C542" s="135"/>
      <c r="D542" s="136"/>
      <c r="E542" s="42"/>
      <c r="F542" s="42"/>
      <c r="G542" s="137"/>
      <c r="H542" s="137"/>
    </row>
    <row r="543" customFormat="false" ht="18" hidden="false" customHeight="true" outlineLevel="0" collapsed="false">
      <c r="A543" s="144"/>
      <c r="B543" s="138"/>
      <c r="C543" s="135"/>
      <c r="D543" s="136"/>
      <c r="E543" s="42"/>
      <c r="F543" s="42"/>
      <c r="G543" s="137"/>
      <c r="H543" s="137"/>
    </row>
    <row r="544" customFormat="false" ht="18" hidden="false" customHeight="true" outlineLevel="0" collapsed="false">
      <c r="A544" s="144"/>
      <c r="B544" s="145"/>
      <c r="C544" s="146"/>
      <c r="D544" s="136"/>
      <c r="E544" s="42"/>
      <c r="F544" s="42"/>
      <c r="G544" s="137"/>
      <c r="H544" s="137"/>
    </row>
    <row r="545" customFormat="false" ht="51" hidden="false" customHeight="true" outlineLevel="0" collapsed="false">
      <c r="A545" s="144"/>
      <c r="B545" s="149"/>
      <c r="C545" s="150"/>
      <c r="D545" s="136"/>
      <c r="E545" s="42"/>
      <c r="F545" s="42"/>
      <c r="G545" s="137"/>
      <c r="H545" s="137"/>
    </row>
    <row r="546" customFormat="false" ht="18" hidden="false" customHeight="true" outlineLevel="0" collapsed="false">
      <c r="A546" s="133"/>
      <c r="B546" s="134"/>
      <c r="C546" s="135"/>
      <c r="D546" s="136"/>
      <c r="E546" s="42"/>
      <c r="F546" s="42"/>
      <c r="G546" s="137"/>
      <c r="H546" s="137"/>
    </row>
    <row r="547" customFormat="false" ht="18" hidden="false" customHeight="true" outlineLevel="0" collapsed="false">
      <c r="A547" s="133"/>
      <c r="B547" s="138"/>
      <c r="C547" s="135"/>
      <c r="D547" s="136"/>
      <c r="E547" s="42"/>
      <c r="F547" s="42"/>
      <c r="G547" s="137"/>
      <c r="H547" s="137"/>
    </row>
    <row r="548" customFormat="false" ht="18" hidden="false" customHeight="true" outlineLevel="0" collapsed="false">
      <c r="A548" s="133"/>
      <c r="B548" s="134"/>
      <c r="C548" s="135"/>
      <c r="D548" s="136"/>
      <c r="E548" s="42"/>
      <c r="F548" s="42"/>
      <c r="G548" s="137"/>
      <c r="H548" s="137"/>
    </row>
    <row r="549" customFormat="false" ht="18" hidden="false" customHeight="true" outlineLevel="0" collapsed="false">
      <c r="A549" s="144"/>
      <c r="B549" s="138"/>
      <c r="C549" s="135"/>
      <c r="D549" s="136"/>
      <c r="E549" s="42"/>
      <c r="F549" s="42"/>
      <c r="G549" s="137"/>
      <c r="H549" s="137"/>
    </row>
    <row r="550" customFormat="false" ht="18" hidden="false" customHeight="true" outlineLevel="0" collapsed="false">
      <c r="A550" s="144"/>
      <c r="B550" s="145"/>
      <c r="C550" s="146"/>
      <c r="D550" s="136"/>
      <c r="E550" s="42"/>
      <c r="F550" s="42"/>
      <c r="G550" s="137"/>
      <c r="H550" s="137"/>
    </row>
    <row r="551" customFormat="false" ht="56.25" hidden="false" customHeight="true" outlineLevel="0" collapsed="false">
      <c r="A551" s="144"/>
      <c r="B551" s="149"/>
      <c r="C551" s="150"/>
      <c r="D551" s="151"/>
      <c r="E551" s="42"/>
      <c r="F551" s="42"/>
      <c r="G551" s="137"/>
      <c r="H551" s="137"/>
    </row>
    <row r="552" customFormat="false" ht="18" hidden="false" customHeight="true" outlineLevel="0" collapsed="false">
      <c r="A552" s="133"/>
      <c r="B552" s="134"/>
      <c r="C552" s="135"/>
      <c r="D552" s="151"/>
      <c r="E552" s="42"/>
      <c r="F552" s="42"/>
      <c r="G552" s="137"/>
      <c r="H552" s="137"/>
    </row>
    <row r="553" customFormat="false" ht="18" hidden="false" customHeight="true" outlineLevel="0" collapsed="false">
      <c r="A553" s="133"/>
      <c r="B553" s="138"/>
      <c r="C553" s="135"/>
      <c r="D553" s="136"/>
      <c r="E553" s="42"/>
      <c r="F553" s="42"/>
      <c r="G553" s="137"/>
      <c r="H553" s="137"/>
    </row>
    <row r="554" customFormat="false" ht="18" hidden="false" customHeight="true" outlineLevel="0" collapsed="false">
      <c r="A554" s="133"/>
      <c r="B554" s="134"/>
      <c r="C554" s="135"/>
      <c r="D554" s="136"/>
      <c r="E554" s="42"/>
      <c r="F554" s="42"/>
      <c r="G554" s="137"/>
      <c r="H554" s="137"/>
    </row>
    <row r="555" customFormat="false" ht="18" hidden="false" customHeight="true" outlineLevel="0" collapsed="false">
      <c r="A555" s="144"/>
      <c r="B555" s="138"/>
      <c r="C555" s="135"/>
      <c r="D555" s="151"/>
      <c r="E555" s="42"/>
      <c r="F555" s="42"/>
      <c r="G555" s="137"/>
      <c r="H555" s="137"/>
    </row>
    <row r="556" customFormat="false" ht="18" hidden="false" customHeight="true" outlineLevel="0" collapsed="false">
      <c r="A556" s="144"/>
      <c r="B556" s="145"/>
      <c r="C556" s="146"/>
      <c r="D556" s="151"/>
      <c r="E556" s="42"/>
      <c r="F556" s="42"/>
      <c r="G556" s="137"/>
      <c r="H556" s="137"/>
    </row>
    <row r="557" customFormat="false" ht="18" hidden="false" customHeight="true" outlineLevel="0" collapsed="false">
      <c r="A557" s="144"/>
      <c r="B557" s="149"/>
      <c r="C557" s="150"/>
      <c r="D557" s="151"/>
      <c r="E557" s="42"/>
      <c r="F557" s="42"/>
      <c r="G557" s="137"/>
      <c r="H557" s="137"/>
    </row>
    <row r="558" customFormat="false" ht="18" hidden="false" customHeight="true" outlineLevel="0" collapsed="false">
      <c r="A558" s="133"/>
      <c r="B558" s="134"/>
      <c r="C558" s="135"/>
      <c r="D558" s="151"/>
      <c r="E558" s="42"/>
      <c r="F558" s="42"/>
      <c r="G558" s="137"/>
      <c r="H558" s="137"/>
    </row>
    <row r="559" customFormat="false" ht="18" hidden="false" customHeight="true" outlineLevel="0" collapsed="false">
      <c r="A559" s="133"/>
      <c r="B559" s="138"/>
      <c r="C559" s="135"/>
      <c r="D559" s="136"/>
      <c r="E559" s="42"/>
      <c r="F559" s="42"/>
      <c r="G559" s="137"/>
      <c r="H559" s="137"/>
    </row>
    <row r="560" customFormat="false" ht="18" hidden="false" customHeight="true" outlineLevel="0" collapsed="false">
      <c r="A560" s="133"/>
      <c r="B560" s="134"/>
      <c r="C560" s="135"/>
      <c r="D560" s="136"/>
      <c r="E560" s="42"/>
      <c r="F560" s="42"/>
      <c r="G560" s="137"/>
      <c r="H560" s="137"/>
    </row>
    <row r="561" customFormat="false" ht="18" hidden="false" customHeight="true" outlineLevel="0" collapsed="false">
      <c r="A561" s="144"/>
      <c r="B561" s="138"/>
      <c r="C561" s="135"/>
      <c r="D561" s="151"/>
      <c r="E561" s="42"/>
      <c r="F561" s="42"/>
      <c r="G561" s="137"/>
      <c r="H561" s="137"/>
    </row>
    <row r="562" customFormat="false" ht="18" hidden="false" customHeight="true" outlineLevel="0" collapsed="false">
      <c r="A562" s="144"/>
      <c r="B562" s="145"/>
      <c r="C562" s="146"/>
      <c r="D562" s="151"/>
      <c r="E562" s="42"/>
      <c r="F562" s="42"/>
      <c r="G562" s="137"/>
      <c r="H562" s="137"/>
    </row>
    <row r="563" customFormat="false" ht="18" hidden="false" customHeight="true" outlineLevel="0" collapsed="false">
      <c r="A563" s="144"/>
      <c r="B563" s="149"/>
      <c r="C563" s="150"/>
      <c r="D563" s="151"/>
      <c r="E563" s="42"/>
      <c r="F563" s="42"/>
      <c r="G563" s="137"/>
      <c r="H563" s="137"/>
    </row>
    <row r="564" customFormat="false" ht="18" hidden="false" customHeight="true" outlineLevel="0" collapsed="false">
      <c r="A564" s="133"/>
      <c r="B564" s="134"/>
      <c r="C564" s="135"/>
      <c r="D564" s="151"/>
      <c r="E564" s="42"/>
      <c r="F564" s="42"/>
      <c r="G564" s="137"/>
      <c r="H564" s="137"/>
    </row>
    <row r="565" customFormat="false" ht="18" hidden="false" customHeight="true" outlineLevel="0" collapsed="false">
      <c r="A565" s="133"/>
      <c r="B565" s="138"/>
      <c r="C565" s="135"/>
      <c r="D565" s="136"/>
      <c r="E565" s="42"/>
      <c r="F565" s="42"/>
      <c r="G565" s="137"/>
      <c r="H565" s="137"/>
    </row>
    <row r="566" customFormat="false" ht="18" hidden="false" customHeight="true" outlineLevel="0" collapsed="false">
      <c r="A566" s="133"/>
      <c r="B566" s="134"/>
      <c r="C566" s="135"/>
      <c r="D566" s="136"/>
      <c r="E566" s="42"/>
      <c r="F566" s="42"/>
      <c r="G566" s="137"/>
      <c r="H566" s="137"/>
    </row>
    <row r="567" customFormat="false" ht="18" hidden="false" customHeight="true" outlineLevel="0" collapsed="false">
      <c r="A567" s="144"/>
      <c r="B567" s="138"/>
      <c r="C567" s="135"/>
      <c r="D567" s="151"/>
      <c r="E567" s="42"/>
      <c r="F567" s="42"/>
      <c r="G567" s="137"/>
      <c r="H567" s="137"/>
    </row>
    <row r="568" customFormat="false" ht="18" hidden="false" customHeight="true" outlineLevel="0" collapsed="false">
      <c r="A568" s="144"/>
      <c r="B568" s="145"/>
      <c r="C568" s="146"/>
      <c r="D568" s="151"/>
      <c r="E568" s="42"/>
      <c r="F568" s="42"/>
      <c r="G568" s="137"/>
      <c r="H568" s="137"/>
    </row>
    <row r="569" customFormat="false" ht="18" hidden="false" customHeight="true" outlineLevel="0" collapsed="false">
      <c r="A569" s="144"/>
      <c r="B569" s="149"/>
      <c r="C569" s="150"/>
      <c r="D569" s="151"/>
      <c r="E569" s="42"/>
      <c r="F569" s="42"/>
      <c r="G569" s="137"/>
      <c r="H569" s="137"/>
    </row>
    <row r="570" customFormat="false" ht="18" hidden="false" customHeight="true" outlineLevel="0" collapsed="false">
      <c r="A570" s="133"/>
      <c r="B570" s="134"/>
      <c r="C570" s="135"/>
      <c r="D570" s="151"/>
      <c r="E570" s="42"/>
      <c r="F570" s="42"/>
      <c r="G570" s="137"/>
      <c r="H570" s="137"/>
    </row>
    <row r="571" customFormat="false" ht="18" hidden="false" customHeight="true" outlineLevel="0" collapsed="false">
      <c r="A571" s="133"/>
      <c r="B571" s="138"/>
      <c r="C571" s="135"/>
      <c r="D571" s="136"/>
      <c r="E571" s="42"/>
      <c r="F571" s="42"/>
      <c r="G571" s="137"/>
      <c r="H571" s="137"/>
    </row>
    <row r="572" customFormat="false" ht="18" hidden="false" customHeight="true" outlineLevel="0" collapsed="false">
      <c r="A572" s="133"/>
      <c r="B572" s="134"/>
      <c r="C572" s="135"/>
      <c r="D572" s="136"/>
      <c r="E572" s="42"/>
      <c r="F572" s="42"/>
      <c r="G572" s="137"/>
      <c r="H572" s="137"/>
    </row>
    <row r="573" customFormat="false" ht="18" hidden="false" customHeight="true" outlineLevel="0" collapsed="false">
      <c r="A573" s="144"/>
      <c r="B573" s="138"/>
      <c r="C573" s="135"/>
      <c r="D573" s="151"/>
      <c r="E573" s="42"/>
      <c r="F573" s="42"/>
      <c r="G573" s="137"/>
      <c r="H573" s="137"/>
    </row>
    <row r="574" customFormat="false" ht="18" hidden="false" customHeight="true" outlineLevel="0" collapsed="false">
      <c r="A574" s="144"/>
      <c r="B574" s="145"/>
      <c r="C574" s="146"/>
      <c r="D574" s="151"/>
      <c r="E574" s="42"/>
      <c r="F574" s="42"/>
      <c r="G574" s="137"/>
      <c r="H574" s="137"/>
    </row>
    <row r="575" customFormat="false" ht="18" hidden="false" customHeight="true" outlineLevel="0" collapsed="false">
      <c r="A575" s="144"/>
      <c r="B575" s="149"/>
      <c r="C575" s="150"/>
      <c r="D575" s="151"/>
      <c r="E575" s="42"/>
      <c r="F575" s="42"/>
      <c r="G575" s="137"/>
      <c r="H575" s="137"/>
    </row>
    <row r="576" customFormat="false" ht="18" hidden="false" customHeight="true" outlineLevel="0" collapsed="false">
      <c r="A576" s="133"/>
      <c r="B576" s="134"/>
      <c r="C576" s="135"/>
      <c r="D576" s="151"/>
      <c r="E576" s="42"/>
      <c r="F576" s="42"/>
      <c r="G576" s="137"/>
      <c r="H576" s="137"/>
    </row>
    <row r="577" customFormat="false" ht="18" hidden="false" customHeight="true" outlineLevel="0" collapsed="false">
      <c r="A577" s="133"/>
      <c r="B577" s="138"/>
      <c r="C577" s="135"/>
      <c r="D577" s="136"/>
      <c r="E577" s="42"/>
      <c r="F577" s="42"/>
      <c r="G577" s="137"/>
      <c r="H577" s="137"/>
    </row>
    <row r="578" customFormat="false" ht="18" hidden="false" customHeight="true" outlineLevel="0" collapsed="false">
      <c r="A578" s="133"/>
      <c r="B578" s="134"/>
      <c r="C578" s="135"/>
      <c r="D578" s="136"/>
      <c r="E578" s="42"/>
      <c r="F578" s="42"/>
      <c r="G578" s="137"/>
      <c r="H578" s="137"/>
    </row>
    <row r="579" customFormat="false" ht="18" hidden="false" customHeight="true" outlineLevel="0" collapsed="false">
      <c r="A579" s="144"/>
      <c r="B579" s="138"/>
      <c r="C579" s="135"/>
      <c r="D579" s="151"/>
      <c r="E579" s="42"/>
      <c r="F579" s="42"/>
      <c r="G579" s="137"/>
      <c r="H579" s="137"/>
    </row>
    <row r="580" customFormat="false" ht="18" hidden="false" customHeight="true" outlineLevel="0" collapsed="false">
      <c r="A580" s="144"/>
      <c r="B580" s="145"/>
      <c r="C580" s="146"/>
      <c r="D580" s="151"/>
      <c r="E580" s="42"/>
      <c r="F580" s="42"/>
      <c r="G580" s="137"/>
      <c r="H580" s="137"/>
    </row>
    <row r="581" customFormat="false" ht="18" hidden="false" customHeight="true" outlineLevel="0" collapsed="false">
      <c r="A581" s="144"/>
      <c r="B581" s="149"/>
      <c r="C581" s="150"/>
      <c r="D581" s="151"/>
      <c r="E581" s="42"/>
      <c r="F581" s="42"/>
      <c r="G581" s="137"/>
      <c r="H581" s="137"/>
    </row>
    <row r="582" customFormat="false" ht="18" hidden="false" customHeight="true" outlineLevel="0" collapsed="false">
      <c r="A582" s="133"/>
      <c r="B582" s="134"/>
      <c r="C582" s="135"/>
      <c r="D582" s="151"/>
      <c r="E582" s="42"/>
      <c r="F582" s="42"/>
      <c r="G582" s="137"/>
      <c r="H582" s="137"/>
    </row>
    <row r="583" customFormat="false" ht="18" hidden="false" customHeight="true" outlineLevel="0" collapsed="false">
      <c r="A583" s="133"/>
      <c r="B583" s="138"/>
      <c r="C583" s="135"/>
      <c r="D583" s="136"/>
      <c r="E583" s="42"/>
      <c r="F583" s="42"/>
      <c r="G583" s="137"/>
      <c r="H583" s="137"/>
    </row>
    <row r="584" customFormat="false" ht="18" hidden="false" customHeight="true" outlineLevel="0" collapsed="false">
      <c r="A584" s="133"/>
      <c r="B584" s="134"/>
      <c r="C584" s="135"/>
      <c r="D584" s="136"/>
      <c r="E584" s="42"/>
      <c r="F584" s="42"/>
      <c r="G584" s="137"/>
      <c r="H584" s="137"/>
    </row>
    <row r="585" customFormat="false" ht="18" hidden="false" customHeight="true" outlineLevel="0" collapsed="false">
      <c r="A585" s="144"/>
      <c r="B585" s="138"/>
      <c r="C585" s="135"/>
      <c r="D585" s="151"/>
      <c r="E585" s="42"/>
      <c r="F585" s="42"/>
      <c r="G585" s="137"/>
      <c r="H585" s="137"/>
    </row>
    <row r="586" customFormat="false" ht="18" hidden="false" customHeight="true" outlineLevel="0" collapsed="false">
      <c r="A586" s="144"/>
      <c r="B586" s="145"/>
      <c r="C586" s="146"/>
      <c r="D586" s="151"/>
      <c r="E586" s="42"/>
      <c r="F586" s="42"/>
      <c r="G586" s="137"/>
      <c r="H586" s="137"/>
    </row>
    <row r="587" customFormat="false" ht="18" hidden="false" customHeight="true" outlineLevel="0" collapsed="false">
      <c r="A587" s="144"/>
      <c r="B587" s="149"/>
      <c r="C587" s="150"/>
      <c r="D587" s="151"/>
      <c r="E587" s="42"/>
      <c r="F587" s="42"/>
      <c r="G587" s="137"/>
      <c r="H587" s="137"/>
    </row>
    <row r="588" customFormat="false" ht="18" hidden="false" customHeight="true" outlineLevel="0" collapsed="false">
      <c r="A588" s="133"/>
      <c r="B588" s="134"/>
      <c r="C588" s="135"/>
      <c r="D588" s="151"/>
      <c r="E588" s="42"/>
      <c r="F588" s="42"/>
      <c r="G588" s="137"/>
      <c r="H588" s="137"/>
    </row>
    <row r="589" customFormat="false" ht="18" hidden="false" customHeight="true" outlineLevel="0" collapsed="false">
      <c r="A589" s="133"/>
      <c r="B589" s="138"/>
      <c r="C589" s="135"/>
      <c r="D589" s="136"/>
      <c r="E589" s="42"/>
      <c r="F589" s="42"/>
      <c r="G589" s="137"/>
      <c r="H589" s="137"/>
    </row>
    <row r="590" customFormat="false" ht="18" hidden="false" customHeight="true" outlineLevel="0" collapsed="false">
      <c r="A590" s="133"/>
      <c r="B590" s="134"/>
      <c r="C590" s="135"/>
      <c r="D590" s="136"/>
      <c r="E590" s="42"/>
      <c r="F590" s="42"/>
      <c r="G590" s="137"/>
      <c r="H590" s="137"/>
    </row>
    <row r="591" customFormat="false" ht="18" hidden="false" customHeight="true" outlineLevel="0" collapsed="false">
      <c r="A591" s="144"/>
      <c r="B591" s="138"/>
      <c r="C591" s="135"/>
      <c r="D591" s="151"/>
      <c r="E591" s="42"/>
      <c r="F591" s="42"/>
      <c r="G591" s="137"/>
      <c r="H591" s="137"/>
    </row>
    <row r="592" customFormat="false" ht="18" hidden="false" customHeight="true" outlineLevel="0" collapsed="false">
      <c r="A592" s="144"/>
      <c r="B592" s="145"/>
      <c r="C592" s="146"/>
      <c r="D592" s="151"/>
      <c r="E592" s="42"/>
      <c r="F592" s="42"/>
      <c r="G592" s="137"/>
      <c r="H592" s="137"/>
    </row>
    <row r="593" customFormat="false" ht="18" hidden="false" customHeight="true" outlineLevel="0" collapsed="false">
      <c r="A593" s="144"/>
      <c r="B593" s="149"/>
      <c r="C593" s="150"/>
      <c r="D593" s="151"/>
      <c r="E593" s="42"/>
      <c r="F593" s="42"/>
      <c r="G593" s="137"/>
      <c r="H593" s="137"/>
    </row>
    <row r="594" customFormat="false" ht="18" hidden="false" customHeight="true" outlineLevel="0" collapsed="false">
      <c r="A594" s="133"/>
      <c r="B594" s="134"/>
      <c r="C594" s="135"/>
      <c r="D594" s="151"/>
      <c r="E594" s="42"/>
      <c r="F594" s="42"/>
      <c r="G594" s="137"/>
      <c r="H594" s="137"/>
    </row>
    <row r="595" customFormat="false" ht="18" hidden="false" customHeight="true" outlineLevel="0" collapsed="false">
      <c r="A595" s="133"/>
      <c r="B595" s="138"/>
      <c r="C595" s="135"/>
      <c r="D595" s="136"/>
      <c r="E595" s="42"/>
      <c r="F595" s="42"/>
      <c r="G595" s="137"/>
      <c r="H595" s="137"/>
    </row>
    <row r="596" customFormat="false" ht="18" hidden="false" customHeight="true" outlineLevel="0" collapsed="false">
      <c r="A596" s="133"/>
      <c r="B596" s="134"/>
      <c r="C596" s="135"/>
      <c r="D596" s="136"/>
      <c r="E596" s="42"/>
      <c r="F596" s="42"/>
      <c r="G596" s="137"/>
      <c r="H596" s="137"/>
    </row>
    <row r="597" customFormat="false" ht="18" hidden="false" customHeight="true" outlineLevel="0" collapsed="false">
      <c r="A597" s="144"/>
      <c r="B597" s="138"/>
      <c r="C597" s="135"/>
      <c r="D597" s="151"/>
      <c r="E597" s="42"/>
      <c r="F597" s="42"/>
      <c r="G597" s="137"/>
      <c r="H597" s="137"/>
    </row>
    <row r="598" customFormat="false" ht="18" hidden="false" customHeight="true" outlineLevel="0" collapsed="false">
      <c r="A598" s="144"/>
      <c r="B598" s="145"/>
      <c r="C598" s="146"/>
      <c r="D598" s="151"/>
      <c r="E598" s="42"/>
      <c r="F598" s="42"/>
      <c r="G598" s="137"/>
      <c r="H598" s="137"/>
    </row>
    <row r="599" customFormat="false" ht="18" hidden="false" customHeight="true" outlineLevel="0" collapsed="false">
      <c r="A599" s="144"/>
      <c r="B599" s="149"/>
      <c r="C599" s="150"/>
      <c r="D599" s="151"/>
      <c r="E599" s="42"/>
      <c r="F599" s="42"/>
      <c r="G599" s="137"/>
      <c r="H599" s="137"/>
    </row>
    <row r="600" customFormat="false" ht="18" hidden="false" customHeight="true" outlineLevel="0" collapsed="false">
      <c r="A600" s="133"/>
      <c r="B600" s="134"/>
      <c r="C600" s="135"/>
      <c r="D600" s="151"/>
      <c r="E600" s="42"/>
      <c r="F600" s="42"/>
      <c r="G600" s="137"/>
      <c r="H600" s="137"/>
    </row>
    <row r="601" customFormat="false" ht="18" hidden="false" customHeight="true" outlineLevel="0" collapsed="false">
      <c r="A601" s="133"/>
      <c r="B601" s="138"/>
      <c r="C601" s="135"/>
      <c r="D601" s="136"/>
      <c r="E601" s="42"/>
      <c r="F601" s="42"/>
      <c r="G601" s="137"/>
      <c r="H601" s="137"/>
    </row>
    <row r="602" customFormat="false" ht="18" hidden="false" customHeight="true" outlineLevel="0" collapsed="false">
      <c r="A602" s="133"/>
      <c r="B602" s="134"/>
      <c r="C602" s="135"/>
      <c r="D602" s="136"/>
      <c r="E602" s="42"/>
      <c r="F602" s="42"/>
      <c r="G602" s="137"/>
      <c r="H602" s="137"/>
    </row>
    <row r="603" customFormat="false" ht="18" hidden="false" customHeight="true" outlineLevel="0" collapsed="false">
      <c r="A603" s="144"/>
      <c r="B603" s="138"/>
      <c r="C603" s="135"/>
      <c r="D603" s="151"/>
      <c r="E603" s="42"/>
      <c r="F603" s="42"/>
      <c r="G603" s="137"/>
      <c r="H603" s="137"/>
    </row>
    <row r="604" customFormat="false" ht="18" hidden="false" customHeight="true" outlineLevel="0" collapsed="false">
      <c r="A604" s="144"/>
      <c r="B604" s="145"/>
      <c r="C604" s="146"/>
      <c r="D604" s="151"/>
      <c r="E604" s="42"/>
      <c r="F604" s="42"/>
      <c r="G604" s="137"/>
      <c r="H604" s="137"/>
    </row>
    <row r="605" customFormat="false" ht="18" hidden="false" customHeight="true" outlineLevel="0" collapsed="false">
      <c r="A605" s="144"/>
      <c r="B605" s="149"/>
      <c r="C605" s="150"/>
      <c r="D605" s="151"/>
      <c r="E605" s="42"/>
      <c r="F605" s="42"/>
      <c r="G605" s="137"/>
      <c r="H605" s="137"/>
    </row>
    <row r="606" customFormat="false" ht="18" hidden="false" customHeight="true" outlineLevel="0" collapsed="false">
      <c r="A606" s="133"/>
      <c r="B606" s="134"/>
      <c r="C606" s="135"/>
      <c r="D606" s="151"/>
      <c r="E606" s="42"/>
      <c r="F606" s="42"/>
      <c r="G606" s="137"/>
      <c r="H606" s="137"/>
    </row>
    <row r="607" customFormat="false" ht="18" hidden="false" customHeight="true" outlineLevel="0" collapsed="false">
      <c r="A607" s="133"/>
      <c r="B607" s="138"/>
      <c r="C607" s="135"/>
      <c r="D607" s="136"/>
      <c r="E607" s="42"/>
      <c r="F607" s="42"/>
      <c r="G607" s="137"/>
      <c r="H607" s="137"/>
    </row>
    <row r="608" customFormat="false" ht="18" hidden="false" customHeight="true" outlineLevel="0" collapsed="false">
      <c r="A608" s="133"/>
      <c r="B608" s="134"/>
      <c r="C608" s="135"/>
      <c r="D608" s="136"/>
      <c r="E608" s="42"/>
      <c r="F608" s="42"/>
      <c r="G608" s="137"/>
      <c r="H608" s="137"/>
    </row>
    <row r="609" customFormat="false" ht="18" hidden="false" customHeight="true" outlineLevel="0" collapsed="false">
      <c r="A609" s="144"/>
      <c r="B609" s="138"/>
      <c r="C609" s="135"/>
      <c r="D609" s="151"/>
      <c r="E609" s="42"/>
      <c r="F609" s="42"/>
      <c r="G609" s="137"/>
      <c r="H609" s="137"/>
    </row>
    <row r="610" customFormat="false" ht="18" hidden="false" customHeight="true" outlineLevel="0" collapsed="false">
      <c r="A610" s="144"/>
      <c r="B610" s="145"/>
      <c r="C610" s="146"/>
      <c r="D610" s="151"/>
      <c r="E610" s="42"/>
      <c r="F610" s="42"/>
      <c r="G610" s="137"/>
      <c r="H610" s="137"/>
    </row>
    <row r="611" customFormat="false" ht="18" hidden="false" customHeight="true" outlineLevel="0" collapsed="false">
      <c r="A611" s="144"/>
      <c r="B611" s="149"/>
      <c r="C611" s="150"/>
      <c r="D611" s="151"/>
      <c r="E611" s="42"/>
      <c r="F611" s="42"/>
      <c r="G611" s="137"/>
      <c r="H611" s="137"/>
    </row>
    <row r="612" customFormat="false" ht="18" hidden="false" customHeight="true" outlineLevel="0" collapsed="false">
      <c r="A612" s="133"/>
      <c r="B612" s="134"/>
      <c r="C612" s="135"/>
      <c r="D612" s="151"/>
      <c r="E612" s="42"/>
      <c r="F612" s="42"/>
      <c r="G612" s="137"/>
      <c r="H612" s="137"/>
    </row>
    <row r="613" customFormat="false" ht="18" hidden="false" customHeight="true" outlineLevel="0" collapsed="false">
      <c r="A613" s="144"/>
      <c r="B613" s="138"/>
      <c r="C613" s="135"/>
      <c r="D613" s="136"/>
      <c r="E613" s="42"/>
      <c r="F613" s="42"/>
      <c r="G613" s="137"/>
      <c r="H613" s="137"/>
    </row>
    <row r="614" customFormat="false" ht="18" hidden="false" customHeight="true" outlineLevel="0" collapsed="false">
      <c r="A614" s="133"/>
      <c r="B614" s="134"/>
      <c r="C614" s="135"/>
      <c r="D614" s="136"/>
      <c r="E614" s="42"/>
      <c r="F614" s="42"/>
      <c r="G614" s="137"/>
      <c r="H614" s="137"/>
    </row>
    <row r="615" customFormat="false" ht="18" hidden="false" customHeight="true" outlineLevel="0" collapsed="false">
      <c r="A615" s="144"/>
      <c r="B615" s="138"/>
      <c r="C615" s="135"/>
      <c r="D615" s="151"/>
      <c r="E615" s="42"/>
      <c r="F615" s="42"/>
      <c r="G615" s="137"/>
      <c r="H615" s="137"/>
    </row>
    <row r="616" customFormat="false" ht="18" hidden="false" customHeight="true" outlineLevel="0" collapsed="false">
      <c r="A616" s="144"/>
      <c r="B616" s="145"/>
      <c r="C616" s="146"/>
      <c r="D616" s="151"/>
      <c r="E616" s="42"/>
      <c r="F616" s="42"/>
      <c r="G616" s="137"/>
      <c r="H616" s="137"/>
    </row>
    <row r="617" customFormat="false" ht="18" hidden="false" customHeight="true" outlineLevel="0" collapsed="false">
      <c r="A617" s="144"/>
      <c r="B617" s="149"/>
      <c r="C617" s="150"/>
      <c r="D617" s="151"/>
      <c r="E617" s="42"/>
      <c r="F617" s="42"/>
      <c r="G617" s="137"/>
      <c r="H617" s="137"/>
    </row>
    <row r="618" customFormat="false" ht="18" hidden="false" customHeight="true" outlineLevel="0" collapsed="false">
      <c r="A618" s="133"/>
      <c r="B618" s="134"/>
      <c r="C618" s="135"/>
      <c r="D618" s="151"/>
      <c r="E618" s="42"/>
      <c r="F618" s="42"/>
      <c r="G618" s="137"/>
      <c r="H618" s="137"/>
    </row>
    <row r="619" customFormat="false" ht="18" hidden="false" customHeight="true" outlineLevel="0" collapsed="false">
      <c r="A619" s="133"/>
      <c r="B619" s="138"/>
      <c r="C619" s="135"/>
      <c r="D619" s="136"/>
      <c r="E619" s="42"/>
      <c r="F619" s="42"/>
      <c r="G619" s="137"/>
      <c r="H619" s="137"/>
    </row>
    <row r="620" customFormat="false" ht="18" hidden="false" customHeight="true" outlineLevel="0" collapsed="false">
      <c r="A620" s="133"/>
      <c r="B620" s="134"/>
      <c r="C620" s="135"/>
      <c r="D620" s="136"/>
      <c r="E620" s="42"/>
      <c r="F620" s="42"/>
      <c r="G620" s="137"/>
      <c r="H620" s="137"/>
    </row>
    <row r="621" customFormat="false" ht="18" hidden="false" customHeight="true" outlineLevel="0" collapsed="false">
      <c r="A621" s="144"/>
      <c r="B621" s="138"/>
      <c r="C621" s="135"/>
      <c r="D621" s="151"/>
      <c r="E621" s="42"/>
      <c r="F621" s="42"/>
      <c r="G621" s="137"/>
      <c r="H621" s="137"/>
    </row>
    <row r="622" customFormat="false" ht="18" hidden="false" customHeight="true" outlineLevel="0" collapsed="false">
      <c r="A622" s="144"/>
      <c r="B622" s="145"/>
      <c r="C622" s="146"/>
      <c r="D622" s="151"/>
      <c r="E622" s="42"/>
      <c r="F622" s="42"/>
      <c r="G622" s="137"/>
      <c r="H622" s="137"/>
    </row>
    <row r="623" customFormat="false" ht="18" hidden="false" customHeight="true" outlineLevel="0" collapsed="false">
      <c r="A623" s="144"/>
      <c r="B623" s="149"/>
      <c r="C623" s="150"/>
      <c r="D623" s="151"/>
      <c r="E623" s="42"/>
      <c r="F623" s="42"/>
      <c r="G623" s="137"/>
      <c r="H623" s="137"/>
    </row>
    <row r="624" customFormat="false" ht="18" hidden="false" customHeight="true" outlineLevel="0" collapsed="false">
      <c r="A624" s="133"/>
      <c r="B624" s="134"/>
      <c r="C624" s="135"/>
      <c r="D624" s="151"/>
      <c r="E624" s="42"/>
      <c r="F624" s="42"/>
      <c r="G624" s="137"/>
      <c r="H624" s="137"/>
    </row>
    <row r="625" customFormat="false" ht="18" hidden="false" customHeight="true" outlineLevel="0" collapsed="false">
      <c r="A625" s="144"/>
      <c r="B625" s="138"/>
      <c r="C625" s="135"/>
      <c r="D625" s="136"/>
      <c r="E625" s="42"/>
      <c r="F625" s="42"/>
      <c r="G625" s="137"/>
      <c r="H625" s="137"/>
    </row>
    <row r="626" customFormat="false" ht="18" hidden="false" customHeight="true" outlineLevel="0" collapsed="false">
      <c r="A626" s="133"/>
      <c r="B626" s="134"/>
      <c r="C626" s="135"/>
      <c r="D626" s="136"/>
      <c r="E626" s="42"/>
      <c r="F626" s="42"/>
      <c r="G626" s="137"/>
      <c r="H626" s="137"/>
    </row>
    <row r="627" customFormat="false" ht="18" hidden="false" customHeight="true" outlineLevel="0" collapsed="false">
      <c r="A627" s="144"/>
      <c r="B627" s="138"/>
      <c r="C627" s="135"/>
      <c r="D627" s="151"/>
      <c r="E627" s="42"/>
      <c r="F627" s="42"/>
      <c r="G627" s="137"/>
      <c r="H627" s="137"/>
    </row>
    <row r="628" customFormat="false" ht="18" hidden="false" customHeight="true" outlineLevel="0" collapsed="false">
      <c r="A628" s="144"/>
      <c r="B628" s="145"/>
      <c r="C628" s="146"/>
      <c r="D628" s="151"/>
      <c r="E628" s="42"/>
      <c r="F628" s="42"/>
      <c r="G628" s="137"/>
      <c r="H628" s="137"/>
    </row>
    <row r="629" customFormat="false" ht="33.75" hidden="false" customHeight="true" outlineLevel="0" collapsed="false">
      <c r="A629" s="144"/>
      <c r="B629" s="149"/>
      <c r="C629" s="150"/>
      <c r="D629" s="151"/>
      <c r="E629" s="42"/>
      <c r="F629" s="42"/>
      <c r="G629" s="137"/>
      <c r="H629" s="137"/>
    </row>
    <row r="630" customFormat="false" ht="18" hidden="false" customHeight="true" outlineLevel="0" collapsed="false">
      <c r="A630" s="133"/>
      <c r="B630" s="134"/>
      <c r="C630" s="135"/>
      <c r="D630" s="151"/>
      <c r="E630" s="42"/>
      <c r="F630" s="42"/>
      <c r="G630" s="137"/>
      <c r="H630" s="137"/>
    </row>
    <row r="631" customFormat="false" ht="18" hidden="false" customHeight="true" outlineLevel="0" collapsed="false">
      <c r="A631" s="144"/>
      <c r="B631" s="138"/>
      <c r="C631" s="135"/>
      <c r="D631" s="136"/>
      <c r="E631" s="42"/>
      <c r="F631" s="42"/>
      <c r="G631" s="137"/>
      <c r="H631" s="137"/>
    </row>
    <row r="632" customFormat="false" ht="18" hidden="false" customHeight="true" outlineLevel="0" collapsed="false">
      <c r="A632" s="133"/>
      <c r="B632" s="134"/>
      <c r="C632" s="135"/>
      <c r="D632" s="136"/>
      <c r="E632" s="42"/>
      <c r="F632" s="42"/>
      <c r="G632" s="137"/>
      <c r="H632" s="137"/>
    </row>
    <row r="633" customFormat="false" ht="18" hidden="false" customHeight="true" outlineLevel="0" collapsed="false">
      <c r="A633" s="144"/>
      <c r="B633" s="138"/>
      <c r="C633" s="135"/>
      <c r="D633" s="151"/>
      <c r="E633" s="42"/>
      <c r="F633" s="42"/>
      <c r="G633" s="137"/>
      <c r="H633" s="137"/>
    </row>
    <row r="634" customFormat="false" ht="18" hidden="false" customHeight="true" outlineLevel="0" collapsed="false">
      <c r="A634" s="144"/>
      <c r="B634" s="145"/>
      <c r="C634" s="146"/>
      <c r="D634" s="151"/>
      <c r="E634" s="42"/>
      <c r="F634" s="42"/>
      <c r="G634" s="137"/>
      <c r="H634" s="137"/>
    </row>
    <row r="635" customFormat="false" ht="39" hidden="false" customHeight="true" outlineLevel="0" collapsed="false">
      <c r="A635" s="144"/>
      <c r="B635" s="149"/>
      <c r="C635" s="150"/>
      <c r="D635" s="151"/>
      <c r="E635" s="42"/>
      <c r="F635" s="42"/>
      <c r="G635" s="137"/>
      <c r="H635" s="137"/>
    </row>
    <row r="636" customFormat="false" ht="18" hidden="false" customHeight="true" outlineLevel="0" collapsed="false">
      <c r="A636" s="133"/>
      <c r="B636" s="134"/>
      <c r="C636" s="135"/>
      <c r="D636" s="151"/>
      <c r="E636" s="42"/>
      <c r="F636" s="42"/>
      <c r="G636" s="137"/>
      <c r="H636" s="137"/>
    </row>
    <row r="637" customFormat="false" ht="18" hidden="false" customHeight="true" outlineLevel="0" collapsed="false">
      <c r="A637" s="144"/>
      <c r="B637" s="138"/>
      <c r="C637" s="135"/>
      <c r="D637" s="136"/>
      <c r="E637" s="42"/>
      <c r="F637" s="42"/>
      <c r="G637" s="137"/>
      <c r="H637" s="137"/>
    </row>
    <row r="638" customFormat="false" ht="18" hidden="false" customHeight="true" outlineLevel="0" collapsed="false">
      <c r="A638" s="133"/>
      <c r="B638" s="134"/>
      <c r="C638" s="135"/>
      <c r="D638" s="136"/>
      <c r="E638" s="42"/>
      <c r="F638" s="42"/>
      <c r="G638" s="137"/>
      <c r="H638" s="137"/>
    </row>
    <row r="639" customFormat="false" ht="18" hidden="false" customHeight="true" outlineLevel="0" collapsed="false">
      <c r="A639" s="144"/>
      <c r="B639" s="138"/>
      <c r="C639" s="135"/>
      <c r="D639" s="151"/>
      <c r="E639" s="42"/>
      <c r="F639" s="42"/>
      <c r="G639" s="137"/>
      <c r="H639" s="137"/>
    </row>
    <row r="640" customFormat="false" ht="18" hidden="false" customHeight="true" outlineLevel="0" collapsed="false">
      <c r="A640" s="144"/>
      <c r="B640" s="145"/>
      <c r="C640" s="146"/>
      <c r="D640" s="151"/>
      <c r="E640" s="42"/>
      <c r="F640" s="42"/>
      <c r="G640" s="137"/>
      <c r="H640" s="137"/>
    </row>
    <row r="641" customFormat="false" ht="18" hidden="false" customHeight="true" outlineLevel="0" collapsed="false">
      <c r="A641" s="144"/>
      <c r="B641" s="149"/>
      <c r="C641" s="150"/>
      <c r="D641" s="151"/>
      <c r="E641" s="42"/>
      <c r="F641" s="42"/>
      <c r="G641" s="137"/>
      <c r="H641" s="137"/>
    </row>
    <row r="642" customFormat="false" ht="18" hidden="false" customHeight="true" outlineLevel="0" collapsed="false">
      <c r="A642" s="133"/>
      <c r="B642" s="134"/>
      <c r="C642" s="135"/>
      <c r="D642" s="151"/>
      <c r="E642" s="42"/>
      <c r="F642" s="42"/>
      <c r="G642" s="137"/>
      <c r="H642" s="137"/>
    </row>
    <row r="643" customFormat="false" ht="18" hidden="false" customHeight="true" outlineLevel="0" collapsed="false">
      <c r="A643" s="144"/>
      <c r="B643" s="138"/>
      <c r="C643" s="135"/>
      <c r="D643" s="136"/>
      <c r="E643" s="42"/>
      <c r="F643" s="42"/>
      <c r="G643" s="137"/>
      <c r="H643" s="137"/>
    </row>
    <row r="644" customFormat="false" ht="18" hidden="false" customHeight="true" outlineLevel="0" collapsed="false">
      <c r="A644" s="133"/>
      <c r="B644" s="134"/>
      <c r="C644" s="135"/>
      <c r="D644" s="136"/>
      <c r="E644" s="42"/>
      <c r="F644" s="42"/>
      <c r="G644" s="137"/>
      <c r="H644" s="137"/>
    </row>
    <row r="645" customFormat="false" ht="18" hidden="false" customHeight="true" outlineLevel="0" collapsed="false">
      <c r="A645" s="144"/>
      <c r="B645" s="138"/>
      <c r="C645" s="135"/>
      <c r="D645" s="151"/>
      <c r="E645" s="42"/>
      <c r="F645" s="42"/>
      <c r="G645" s="137"/>
      <c r="H645" s="137"/>
    </row>
    <row r="646" customFormat="false" ht="18" hidden="false" customHeight="true" outlineLevel="0" collapsed="false">
      <c r="A646" s="144"/>
      <c r="B646" s="145"/>
      <c r="C646" s="146"/>
      <c r="D646" s="151"/>
      <c r="E646" s="42"/>
      <c r="F646" s="42"/>
      <c r="G646" s="137"/>
      <c r="H646" s="137"/>
    </row>
    <row r="647" customFormat="false" ht="18" hidden="false" customHeight="true" outlineLevel="0" collapsed="false">
      <c r="A647" s="144"/>
      <c r="B647" s="149"/>
      <c r="C647" s="150"/>
      <c r="D647" s="151"/>
      <c r="E647" s="42"/>
      <c r="F647" s="42"/>
      <c r="G647" s="137"/>
      <c r="H647" s="137"/>
    </row>
    <row r="648" customFormat="false" ht="18" hidden="false" customHeight="true" outlineLevel="0" collapsed="false">
      <c r="A648" s="133"/>
      <c r="B648" s="134"/>
      <c r="C648" s="135"/>
      <c r="D648" s="151"/>
      <c r="E648" s="42"/>
      <c r="F648" s="42"/>
      <c r="G648" s="137"/>
      <c r="H648" s="137"/>
    </row>
    <row r="649" customFormat="false" ht="18" hidden="false" customHeight="true" outlineLevel="0" collapsed="false">
      <c r="A649" s="144"/>
      <c r="B649" s="138"/>
      <c r="C649" s="135"/>
      <c r="D649" s="136"/>
      <c r="E649" s="42"/>
      <c r="F649" s="42"/>
      <c r="G649" s="137"/>
      <c r="H649" s="137"/>
    </row>
    <row r="650" customFormat="false" ht="18" hidden="false" customHeight="true" outlineLevel="0" collapsed="false">
      <c r="A650" s="133"/>
      <c r="B650" s="134"/>
      <c r="C650" s="135"/>
      <c r="D650" s="136"/>
      <c r="E650" s="42"/>
      <c r="F650" s="42"/>
      <c r="G650" s="137"/>
      <c r="H650" s="137"/>
    </row>
    <row r="651" customFormat="false" ht="18" hidden="false" customHeight="true" outlineLevel="0" collapsed="false">
      <c r="A651" s="144"/>
      <c r="B651" s="138"/>
      <c r="C651" s="135"/>
      <c r="D651" s="151"/>
      <c r="E651" s="42"/>
      <c r="F651" s="42"/>
      <c r="G651" s="137"/>
      <c r="H651" s="137"/>
    </row>
    <row r="652" customFormat="false" ht="18" hidden="false" customHeight="true" outlineLevel="0" collapsed="false">
      <c r="A652" s="144"/>
      <c r="B652" s="145"/>
      <c r="C652" s="146"/>
      <c r="D652" s="151"/>
      <c r="E652" s="42"/>
      <c r="F652" s="42"/>
      <c r="G652" s="137"/>
      <c r="H652" s="137"/>
    </row>
    <row r="653" customFormat="false" ht="18" hidden="false" customHeight="true" outlineLevel="0" collapsed="false">
      <c r="A653" s="144"/>
      <c r="B653" s="149"/>
      <c r="C653" s="150"/>
      <c r="D653" s="151"/>
      <c r="E653" s="42"/>
      <c r="F653" s="42"/>
      <c r="G653" s="137"/>
      <c r="H653" s="137"/>
    </row>
    <row r="654" customFormat="false" ht="18" hidden="false" customHeight="true" outlineLevel="0" collapsed="false">
      <c r="A654" s="133"/>
      <c r="B654" s="134"/>
      <c r="C654" s="135"/>
      <c r="D654" s="151"/>
      <c r="E654" s="42"/>
      <c r="F654" s="42"/>
      <c r="G654" s="137"/>
      <c r="H654" s="137"/>
    </row>
    <row r="655" customFormat="false" ht="18" hidden="false" customHeight="true" outlineLevel="0" collapsed="false">
      <c r="A655" s="144"/>
      <c r="B655" s="138"/>
      <c r="C655" s="135"/>
      <c r="D655" s="136"/>
      <c r="E655" s="42"/>
      <c r="F655" s="42"/>
      <c r="G655" s="137"/>
      <c r="H655" s="137"/>
    </row>
    <row r="656" customFormat="false" ht="18" hidden="false" customHeight="true" outlineLevel="0" collapsed="false">
      <c r="A656" s="133"/>
      <c r="B656" s="134"/>
      <c r="C656" s="135"/>
      <c r="D656" s="136"/>
      <c r="E656" s="42"/>
      <c r="F656" s="42"/>
      <c r="G656" s="137"/>
      <c r="H656" s="137"/>
    </row>
    <row r="657" customFormat="false" ht="18" hidden="false" customHeight="true" outlineLevel="0" collapsed="false">
      <c r="A657" s="144"/>
      <c r="B657" s="138"/>
      <c r="C657" s="135"/>
      <c r="D657" s="151"/>
      <c r="E657" s="42"/>
      <c r="F657" s="42"/>
      <c r="G657" s="137"/>
      <c r="H657" s="137"/>
    </row>
    <row r="658" customFormat="false" ht="18" hidden="false" customHeight="true" outlineLevel="0" collapsed="false">
      <c r="A658" s="144"/>
      <c r="B658" s="145"/>
      <c r="C658" s="146"/>
      <c r="D658" s="151"/>
      <c r="E658" s="42"/>
      <c r="F658" s="42"/>
      <c r="G658" s="137"/>
      <c r="H658" s="137"/>
    </row>
    <row r="659" customFormat="false" ht="18" hidden="false" customHeight="true" outlineLevel="0" collapsed="false">
      <c r="A659" s="144"/>
      <c r="B659" s="149"/>
      <c r="C659" s="150"/>
      <c r="D659" s="151"/>
      <c r="E659" s="42"/>
      <c r="F659" s="42"/>
      <c r="G659" s="137"/>
      <c r="H659" s="137"/>
    </row>
    <row r="660" customFormat="false" ht="18" hidden="false" customHeight="true" outlineLevel="0" collapsed="false">
      <c r="A660" s="133"/>
      <c r="B660" s="134"/>
      <c r="C660" s="135"/>
      <c r="D660" s="151"/>
      <c r="E660" s="42"/>
      <c r="F660" s="42"/>
      <c r="G660" s="137"/>
      <c r="H660" s="137"/>
    </row>
    <row r="661" customFormat="false" ht="18" hidden="false" customHeight="true" outlineLevel="0" collapsed="false">
      <c r="A661" s="144"/>
      <c r="B661" s="138"/>
      <c r="C661" s="135"/>
      <c r="D661" s="151"/>
      <c r="E661" s="42"/>
      <c r="F661" s="42"/>
      <c r="G661" s="137"/>
      <c r="H661" s="137"/>
    </row>
    <row r="662" customFormat="false" ht="18" hidden="false" customHeight="true" outlineLevel="0" collapsed="false">
      <c r="A662" s="133"/>
      <c r="B662" s="134"/>
      <c r="C662" s="135"/>
      <c r="D662" s="136"/>
      <c r="E662" s="42"/>
      <c r="F662" s="42"/>
      <c r="G662" s="137"/>
      <c r="H662" s="137"/>
    </row>
    <row r="663" customFormat="false" ht="18" hidden="false" customHeight="true" outlineLevel="0" collapsed="false">
      <c r="A663" s="144"/>
      <c r="B663" s="138"/>
      <c r="C663" s="135"/>
      <c r="D663" s="151"/>
      <c r="E663" s="42"/>
      <c r="F663" s="42"/>
      <c r="G663" s="137"/>
      <c r="H663" s="137"/>
    </row>
    <row r="664" customFormat="false" ht="18" hidden="false" customHeight="true" outlineLevel="0" collapsed="false">
      <c r="A664" s="144"/>
      <c r="B664" s="145"/>
      <c r="C664" s="146"/>
      <c r="D664" s="151"/>
      <c r="E664" s="42"/>
      <c r="F664" s="42"/>
      <c r="G664" s="137"/>
      <c r="H664" s="137"/>
    </row>
    <row r="665" customFormat="false" ht="69" hidden="false" customHeight="true" outlineLevel="0" collapsed="false">
      <c r="A665" s="144"/>
      <c r="B665" s="149"/>
      <c r="C665" s="150"/>
      <c r="D665" s="151"/>
      <c r="E665" s="42"/>
      <c r="F665" s="42"/>
      <c r="G665" s="137"/>
      <c r="H665" s="137"/>
    </row>
    <row r="666" customFormat="false" ht="18" hidden="false" customHeight="true" outlineLevel="0" collapsed="false">
      <c r="A666" s="133"/>
      <c r="B666" s="134"/>
      <c r="C666" s="135"/>
      <c r="D666" s="151"/>
      <c r="E666" s="42"/>
      <c r="F666" s="42"/>
      <c r="G666" s="137"/>
      <c r="H666" s="137"/>
    </row>
    <row r="667" customFormat="false" ht="18" hidden="false" customHeight="true" outlineLevel="0" collapsed="false">
      <c r="A667" s="144"/>
      <c r="B667" s="138"/>
      <c r="C667" s="135"/>
      <c r="D667" s="151"/>
      <c r="E667" s="42"/>
      <c r="F667" s="42"/>
      <c r="G667" s="137"/>
      <c r="H667" s="137"/>
    </row>
    <row r="668" customFormat="false" ht="18" hidden="false" customHeight="true" outlineLevel="0" collapsed="false">
      <c r="A668" s="133"/>
      <c r="B668" s="134"/>
      <c r="C668" s="135"/>
      <c r="D668" s="136"/>
      <c r="E668" s="42"/>
      <c r="F668" s="42"/>
      <c r="G668" s="137"/>
      <c r="H668" s="137"/>
    </row>
    <row r="669" customFormat="false" ht="18" hidden="false" customHeight="true" outlineLevel="0" collapsed="false">
      <c r="A669" s="144"/>
      <c r="B669" s="138"/>
      <c r="C669" s="135"/>
      <c r="D669" s="151"/>
      <c r="E669" s="42"/>
      <c r="F669" s="42"/>
      <c r="G669" s="137"/>
      <c r="H669" s="137"/>
    </row>
    <row r="670" customFormat="false" ht="18" hidden="false" customHeight="true" outlineLevel="0" collapsed="false">
      <c r="A670" s="144"/>
      <c r="B670" s="145"/>
      <c r="C670" s="146"/>
      <c r="D670" s="151"/>
      <c r="E670" s="42"/>
      <c r="F670" s="42"/>
      <c r="G670" s="137"/>
      <c r="H670" s="137"/>
    </row>
    <row r="671" customFormat="false" ht="51" hidden="false" customHeight="true" outlineLevel="0" collapsed="false">
      <c r="A671" s="144"/>
      <c r="B671" s="149"/>
      <c r="C671" s="150"/>
      <c r="D671" s="151"/>
      <c r="E671" s="42"/>
      <c r="F671" s="42"/>
      <c r="G671" s="137"/>
      <c r="H671" s="137"/>
    </row>
    <row r="672" customFormat="false" ht="18" hidden="false" customHeight="true" outlineLevel="0" collapsed="false">
      <c r="A672" s="133"/>
      <c r="B672" s="134"/>
      <c r="C672" s="135"/>
      <c r="D672" s="151"/>
      <c r="E672" s="42"/>
      <c r="F672" s="42"/>
      <c r="G672" s="137"/>
      <c r="H672" s="137"/>
    </row>
    <row r="673" customFormat="false" ht="18" hidden="false" customHeight="true" outlineLevel="0" collapsed="false">
      <c r="A673" s="144"/>
      <c r="B673" s="138"/>
      <c r="C673" s="135"/>
      <c r="D673" s="151"/>
      <c r="E673" s="42"/>
      <c r="F673" s="42"/>
      <c r="G673" s="137"/>
      <c r="H673" s="137"/>
    </row>
    <row r="674" customFormat="false" ht="18" hidden="false" customHeight="true" outlineLevel="0" collapsed="false">
      <c r="A674" s="133"/>
      <c r="B674" s="134"/>
      <c r="C674" s="135"/>
      <c r="D674" s="136"/>
      <c r="E674" s="42"/>
      <c r="F674" s="42"/>
      <c r="G674" s="137"/>
      <c r="H674" s="137"/>
    </row>
    <row r="675" customFormat="false" ht="18" hidden="false" customHeight="true" outlineLevel="0" collapsed="false">
      <c r="A675" s="144"/>
      <c r="B675" s="138"/>
      <c r="C675" s="135"/>
      <c r="D675" s="151"/>
      <c r="E675" s="42"/>
      <c r="F675" s="42"/>
      <c r="G675" s="137"/>
      <c r="H675" s="137"/>
    </row>
    <row r="676" customFormat="false" ht="18" hidden="false" customHeight="true" outlineLevel="0" collapsed="false">
      <c r="A676" s="144"/>
      <c r="B676" s="145"/>
      <c r="C676" s="146"/>
      <c r="D676" s="151"/>
      <c r="E676" s="42"/>
      <c r="F676" s="42"/>
      <c r="G676" s="137"/>
      <c r="H676" s="137"/>
    </row>
    <row r="677" customFormat="false" ht="18" hidden="false" customHeight="true" outlineLevel="0" collapsed="false">
      <c r="A677" s="144"/>
      <c r="B677" s="149"/>
      <c r="C677" s="150"/>
      <c r="D677" s="151"/>
      <c r="E677" s="42"/>
      <c r="F677" s="42"/>
      <c r="G677" s="137"/>
      <c r="H677" s="137"/>
    </row>
    <row r="678" customFormat="false" ht="18" hidden="false" customHeight="true" outlineLevel="0" collapsed="false">
      <c r="A678" s="133"/>
      <c r="B678" s="134"/>
      <c r="C678" s="135"/>
      <c r="D678" s="151"/>
      <c r="E678" s="42"/>
      <c r="F678" s="42"/>
      <c r="G678" s="137"/>
      <c r="H678" s="137"/>
    </row>
    <row r="679" customFormat="false" ht="18" hidden="false" customHeight="true" outlineLevel="0" collapsed="false">
      <c r="A679" s="144"/>
      <c r="B679" s="138"/>
      <c r="C679" s="135"/>
      <c r="D679" s="151"/>
      <c r="E679" s="42"/>
      <c r="F679" s="42"/>
      <c r="G679" s="137"/>
      <c r="H679" s="137"/>
    </row>
    <row r="680" customFormat="false" ht="18" hidden="false" customHeight="true" outlineLevel="0" collapsed="false">
      <c r="A680" s="133"/>
      <c r="B680" s="134"/>
      <c r="C680" s="135"/>
      <c r="D680" s="136"/>
      <c r="E680" s="42"/>
      <c r="F680" s="42"/>
      <c r="G680" s="137"/>
      <c r="H680" s="137"/>
    </row>
    <row r="681" customFormat="false" ht="18" hidden="false" customHeight="true" outlineLevel="0" collapsed="false">
      <c r="A681" s="144"/>
      <c r="B681" s="138"/>
      <c r="C681" s="135"/>
      <c r="D681" s="151"/>
      <c r="E681" s="42"/>
      <c r="F681" s="42"/>
      <c r="G681" s="137"/>
      <c r="H681" s="137"/>
    </row>
    <row r="682" customFormat="false" ht="18" hidden="false" customHeight="true" outlineLevel="0" collapsed="false">
      <c r="A682" s="144"/>
      <c r="B682" s="145"/>
      <c r="C682" s="146"/>
      <c r="D682" s="151"/>
      <c r="E682" s="42"/>
      <c r="F682" s="42"/>
      <c r="G682" s="137"/>
      <c r="H682" s="137"/>
    </row>
    <row r="683" customFormat="false" ht="18" hidden="false" customHeight="true" outlineLevel="0" collapsed="false">
      <c r="A683" s="144"/>
      <c r="B683" s="149"/>
      <c r="C683" s="150"/>
      <c r="D683" s="151"/>
      <c r="E683" s="42"/>
      <c r="F683" s="42"/>
      <c r="G683" s="137"/>
      <c r="H683" s="137"/>
    </row>
    <row r="684" customFormat="false" ht="18" hidden="false" customHeight="true" outlineLevel="0" collapsed="false">
      <c r="A684" s="133"/>
      <c r="B684" s="134"/>
      <c r="C684" s="135"/>
      <c r="D684" s="151"/>
      <c r="E684" s="42"/>
      <c r="F684" s="42"/>
      <c r="G684" s="137"/>
      <c r="H684" s="137"/>
    </row>
    <row r="685" customFormat="false" ht="18" hidden="false" customHeight="true" outlineLevel="0" collapsed="false">
      <c r="A685" s="144"/>
      <c r="B685" s="138"/>
      <c r="C685" s="135"/>
      <c r="D685" s="151"/>
      <c r="E685" s="42"/>
      <c r="F685" s="42"/>
      <c r="G685" s="137"/>
      <c r="H685" s="137"/>
    </row>
    <row r="686" customFormat="false" ht="18" hidden="false" customHeight="true" outlineLevel="0" collapsed="false">
      <c r="A686" s="133"/>
      <c r="B686" s="134"/>
      <c r="C686" s="135"/>
      <c r="D686" s="136"/>
      <c r="E686" s="42"/>
      <c r="F686" s="42"/>
      <c r="G686" s="137"/>
      <c r="H686" s="137"/>
    </row>
    <row r="687" customFormat="false" ht="18" hidden="false" customHeight="true" outlineLevel="0" collapsed="false">
      <c r="A687" s="144"/>
      <c r="B687" s="138"/>
      <c r="C687" s="135"/>
      <c r="D687" s="151"/>
      <c r="E687" s="42"/>
      <c r="F687" s="42"/>
      <c r="G687" s="137"/>
      <c r="H687" s="137"/>
    </row>
    <row r="688" customFormat="false" ht="18" hidden="false" customHeight="true" outlineLevel="0" collapsed="false">
      <c r="A688" s="144"/>
      <c r="B688" s="145"/>
      <c r="C688" s="146"/>
      <c r="D688" s="151"/>
      <c r="E688" s="42"/>
      <c r="F688" s="42"/>
      <c r="G688" s="137"/>
      <c r="H688" s="137"/>
    </row>
    <row r="689" customFormat="false" ht="18" hidden="false" customHeight="true" outlineLevel="0" collapsed="false">
      <c r="A689" s="144"/>
      <c r="B689" s="149"/>
      <c r="C689" s="150"/>
      <c r="D689" s="151"/>
      <c r="E689" s="42"/>
      <c r="F689" s="42"/>
      <c r="G689" s="137"/>
      <c r="H689" s="137"/>
    </row>
    <row r="690" customFormat="false" ht="18" hidden="false" customHeight="true" outlineLevel="0" collapsed="false">
      <c r="A690" s="133"/>
      <c r="B690" s="134"/>
      <c r="C690" s="135"/>
      <c r="D690" s="151"/>
      <c r="E690" s="42"/>
      <c r="F690" s="42"/>
      <c r="G690" s="137"/>
      <c r="H690" s="137"/>
    </row>
    <row r="691" customFormat="false" ht="18" hidden="false" customHeight="true" outlineLevel="0" collapsed="false">
      <c r="A691" s="144"/>
      <c r="B691" s="138"/>
      <c r="C691" s="135"/>
      <c r="D691" s="151"/>
      <c r="E691" s="42"/>
      <c r="F691" s="42"/>
      <c r="G691" s="137"/>
      <c r="H691" s="137"/>
    </row>
    <row r="692" customFormat="false" ht="18" hidden="false" customHeight="true" outlineLevel="0" collapsed="false">
      <c r="A692" s="133"/>
      <c r="B692" s="134"/>
      <c r="C692" s="135"/>
      <c r="D692" s="136"/>
      <c r="E692" s="42"/>
      <c r="F692" s="42"/>
      <c r="G692" s="137"/>
      <c r="H692" s="137"/>
    </row>
    <row r="693" customFormat="false" ht="18" hidden="false" customHeight="true" outlineLevel="0" collapsed="false">
      <c r="A693" s="144"/>
      <c r="B693" s="138"/>
      <c r="C693" s="135"/>
      <c r="D693" s="151"/>
      <c r="E693" s="42"/>
      <c r="F693" s="42"/>
      <c r="G693" s="137"/>
      <c r="H693" s="137"/>
    </row>
    <row r="694" customFormat="false" ht="18" hidden="false" customHeight="true" outlineLevel="0" collapsed="false">
      <c r="A694" s="144"/>
      <c r="B694" s="145"/>
      <c r="C694" s="146"/>
      <c r="D694" s="151"/>
      <c r="E694" s="42"/>
      <c r="F694" s="42"/>
      <c r="G694" s="137"/>
      <c r="H694" s="137"/>
    </row>
    <row r="695" customFormat="false" ht="18" hidden="false" customHeight="true" outlineLevel="0" collapsed="false">
      <c r="A695" s="144"/>
      <c r="B695" s="149"/>
      <c r="C695" s="150"/>
      <c r="D695" s="151"/>
      <c r="E695" s="42"/>
      <c r="F695" s="42"/>
      <c r="G695" s="137"/>
      <c r="H695" s="137"/>
    </row>
    <row r="696" customFormat="false" ht="18" hidden="false" customHeight="true" outlineLevel="0" collapsed="false">
      <c r="A696" s="133"/>
      <c r="B696" s="134"/>
      <c r="C696" s="135"/>
      <c r="D696" s="151"/>
      <c r="E696" s="42"/>
      <c r="F696" s="42"/>
      <c r="G696" s="137"/>
      <c r="H696" s="137"/>
    </row>
    <row r="697" customFormat="false" ht="18" hidden="false" customHeight="true" outlineLevel="0" collapsed="false">
      <c r="A697" s="144"/>
      <c r="B697" s="138"/>
      <c r="C697" s="135"/>
      <c r="D697" s="151"/>
      <c r="E697" s="42"/>
      <c r="F697" s="42"/>
      <c r="G697" s="137"/>
      <c r="H697" s="137"/>
    </row>
    <row r="698" customFormat="false" ht="18" hidden="false" customHeight="true" outlineLevel="0" collapsed="false">
      <c r="A698" s="133"/>
      <c r="B698" s="134"/>
      <c r="C698" s="135"/>
      <c r="D698" s="136"/>
      <c r="E698" s="42"/>
      <c r="F698" s="42"/>
      <c r="G698" s="137"/>
      <c r="H698" s="137"/>
    </row>
    <row r="699" customFormat="false" ht="18" hidden="false" customHeight="true" outlineLevel="0" collapsed="false">
      <c r="A699" s="144"/>
      <c r="B699" s="138"/>
      <c r="C699" s="135"/>
      <c r="D699" s="151"/>
      <c r="E699" s="42"/>
      <c r="F699" s="42"/>
      <c r="G699" s="137"/>
      <c r="H699" s="137"/>
    </row>
    <row r="700" customFormat="false" ht="18" hidden="false" customHeight="true" outlineLevel="0" collapsed="false">
      <c r="A700" s="144"/>
      <c r="B700" s="145"/>
      <c r="C700" s="146"/>
      <c r="D700" s="151"/>
      <c r="E700" s="42"/>
      <c r="F700" s="42"/>
      <c r="G700" s="137"/>
      <c r="H700" s="137"/>
    </row>
    <row r="701" customFormat="false" ht="18" hidden="false" customHeight="true" outlineLevel="0" collapsed="false">
      <c r="A701" s="144"/>
      <c r="B701" s="149"/>
      <c r="C701" s="150"/>
      <c r="D701" s="152"/>
      <c r="E701" s="42"/>
      <c r="F701" s="42"/>
      <c r="G701" s="137"/>
      <c r="H701" s="137"/>
    </row>
    <row r="702" customFormat="false" ht="18" hidden="false" customHeight="true" outlineLevel="0" collapsed="false">
      <c r="A702" s="133"/>
      <c r="B702" s="134"/>
      <c r="C702" s="135"/>
      <c r="D702" s="151"/>
      <c r="E702" s="42"/>
      <c r="F702" s="42"/>
      <c r="G702" s="137"/>
      <c r="H702" s="137"/>
    </row>
    <row r="703" customFormat="false" ht="18" hidden="false" customHeight="true" outlineLevel="0" collapsed="false">
      <c r="A703" s="144"/>
      <c r="B703" s="138"/>
      <c r="C703" s="135"/>
      <c r="D703" s="151"/>
      <c r="E703" s="42"/>
      <c r="F703" s="42"/>
      <c r="G703" s="137"/>
      <c r="H703" s="137"/>
    </row>
    <row r="704" customFormat="false" ht="18" hidden="false" customHeight="true" outlineLevel="0" collapsed="false">
      <c r="A704" s="144"/>
      <c r="B704" s="134"/>
      <c r="C704" s="135"/>
      <c r="D704" s="136"/>
      <c r="E704" s="42"/>
      <c r="F704" s="42"/>
      <c r="G704" s="137"/>
      <c r="H704" s="137"/>
    </row>
    <row r="705" customFormat="false" ht="18" hidden="false" customHeight="true" outlineLevel="0" collapsed="false">
      <c r="A705" s="144"/>
      <c r="B705" s="138"/>
      <c r="C705" s="135"/>
      <c r="D705" s="151"/>
      <c r="E705" s="42"/>
      <c r="F705" s="42"/>
      <c r="G705" s="137"/>
      <c r="H705" s="137"/>
    </row>
    <row r="706" customFormat="false" ht="18" hidden="false" customHeight="true" outlineLevel="0" collapsed="false">
      <c r="A706" s="144"/>
      <c r="B706" s="145"/>
      <c r="C706" s="146"/>
      <c r="D706" s="151"/>
      <c r="E706" s="42"/>
      <c r="F706" s="42"/>
      <c r="G706" s="137"/>
      <c r="H706" s="137"/>
    </row>
    <row r="707" customFormat="false" ht="18" hidden="false" customHeight="true" outlineLevel="0" collapsed="false">
      <c r="A707" s="144"/>
      <c r="B707" s="149"/>
      <c r="C707" s="150"/>
      <c r="D707" s="151"/>
      <c r="E707" s="42"/>
      <c r="F707" s="42"/>
      <c r="G707" s="137"/>
      <c r="H707" s="137"/>
    </row>
    <row r="708" customFormat="false" ht="18" hidden="false" customHeight="true" outlineLevel="0" collapsed="false">
      <c r="A708" s="144"/>
      <c r="B708" s="134"/>
      <c r="C708" s="135"/>
      <c r="D708" s="151"/>
      <c r="E708" s="42"/>
      <c r="F708" s="42"/>
      <c r="G708" s="137"/>
      <c r="H708" s="137"/>
    </row>
    <row r="709" customFormat="false" ht="18" hidden="false" customHeight="true" outlineLevel="0" collapsed="false">
      <c r="A709" s="144"/>
      <c r="B709" s="138"/>
      <c r="C709" s="135"/>
      <c r="D709" s="151"/>
      <c r="E709" s="42"/>
      <c r="F709" s="42"/>
      <c r="G709" s="137"/>
      <c r="H709" s="137"/>
    </row>
    <row r="710" customFormat="false" ht="18" hidden="false" customHeight="true" outlineLevel="0" collapsed="false">
      <c r="A710" s="144"/>
      <c r="B710" s="134"/>
      <c r="C710" s="135"/>
      <c r="D710" s="136"/>
      <c r="E710" s="42"/>
      <c r="F710" s="42"/>
      <c r="G710" s="137"/>
      <c r="H710" s="137"/>
    </row>
    <row r="711" customFormat="false" ht="18" hidden="false" customHeight="true" outlineLevel="0" collapsed="false">
      <c r="A711" s="144"/>
      <c r="B711" s="138"/>
      <c r="C711" s="135"/>
      <c r="D711" s="151"/>
      <c r="E711" s="42"/>
      <c r="F711" s="42"/>
      <c r="G711" s="137"/>
      <c r="H711" s="137"/>
    </row>
    <row r="712" customFormat="false" ht="18" hidden="false" customHeight="true" outlineLevel="0" collapsed="false">
      <c r="A712" s="144"/>
      <c r="B712" s="145"/>
      <c r="C712" s="146"/>
      <c r="D712" s="151"/>
      <c r="E712" s="42"/>
      <c r="F712" s="42"/>
      <c r="G712" s="137"/>
      <c r="H712" s="137"/>
    </row>
    <row r="713" customFormat="false" ht="18" hidden="false" customHeight="true" outlineLevel="0" collapsed="false">
      <c r="A713" s="144"/>
      <c r="B713" s="149"/>
      <c r="C713" s="150"/>
      <c r="D713" s="151"/>
      <c r="E713" s="42"/>
      <c r="F713" s="42"/>
      <c r="G713" s="137"/>
      <c r="H713" s="137"/>
    </row>
    <row r="714" customFormat="false" ht="18" hidden="false" customHeight="true" outlineLevel="0" collapsed="false">
      <c r="A714" s="144"/>
      <c r="B714" s="134"/>
      <c r="C714" s="135"/>
      <c r="D714" s="151"/>
      <c r="E714" s="42"/>
      <c r="F714" s="42"/>
      <c r="G714" s="137"/>
      <c r="H714" s="137"/>
    </row>
    <row r="715" customFormat="false" ht="18" hidden="false" customHeight="true" outlineLevel="0" collapsed="false">
      <c r="A715" s="144"/>
      <c r="B715" s="138"/>
      <c r="C715" s="135"/>
      <c r="D715" s="151"/>
      <c r="E715" s="42"/>
      <c r="F715" s="42"/>
      <c r="G715" s="137"/>
      <c r="H715" s="137"/>
    </row>
    <row r="716" customFormat="false" ht="18" hidden="false" customHeight="true" outlineLevel="0" collapsed="false">
      <c r="A716" s="144"/>
      <c r="B716" s="134"/>
      <c r="C716" s="135"/>
      <c r="D716" s="136"/>
      <c r="E716" s="42"/>
      <c r="F716" s="42"/>
      <c r="G716" s="137"/>
      <c r="H716" s="137"/>
    </row>
    <row r="717" customFormat="false" ht="18" hidden="false" customHeight="true" outlineLevel="0" collapsed="false">
      <c r="A717" s="144"/>
      <c r="B717" s="138"/>
      <c r="C717" s="135"/>
      <c r="D717" s="151"/>
      <c r="E717" s="42"/>
      <c r="F717" s="42"/>
      <c r="G717" s="137"/>
      <c r="H717" s="137"/>
    </row>
    <row r="718" customFormat="false" ht="18" hidden="false" customHeight="true" outlineLevel="0" collapsed="false">
      <c r="A718" s="144"/>
      <c r="B718" s="145"/>
      <c r="C718" s="146"/>
      <c r="D718" s="151"/>
      <c r="E718" s="42"/>
      <c r="F718" s="42"/>
      <c r="G718" s="137"/>
      <c r="H718" s="137"/>
    </row>
    <row r="719" customFormat="false" ht="18" hidden="false" customHeight="true" outlineLevel="0" collapsed="false">
      <c r="A719" s="144"/>
      <c r="B719" s="149"/>
      <c r="C719" s="150"/>
      <c r="D719" s="151"/>
      <c r="E719" s="42"/>
      <c r="F719" s="42"/>
      <c r="G719" s="137"/>
      <c r="H719" s="137"/>
    </row>
    <row r="720" customFormat="false" ht="18" hidden="false" customHeight="true" outlineLevel="0" collapsed="false">
      <c r="A720" s="144"/>
      <c r="B720" s="134"/>
      <c r="C720" s="135"/>
      <c r="D720" s="151"/>
      <c r="E720" s="42"/>
      <c r="F720" s="42"/>
      <c r="G720" s="137"/>
      <c r="H720" s="137"/>
    </row>
    <row r="721" customFormat="false" ht="18" hidden="false" customHeight="true" outlineLevel="0" collapsed="false">
      <c r="A721" s="144"/>
      <c r="B721" s="138"/>
      <c r="C721" s="135"/>
      <c r="D721" s="151"/>
      <c r="E721" s="42"/>
      <c r="F721" s="42"/>
      <c r="G721" s="137"/>
      <c r="H721" s="137"/>
    </row>
    <row r="722" customFormat="false" ht="18" hidden="false" customHeight="true" outlineLevel="0" collapsed="false">
      <c r="A722" s="144"/>
      <c r="B722" s="134"/>
      <c r="C722" s="135"/>
      <c r="D722" s="136"/>
      <c r="E722" s="42"/>
      <c r="F722" s="42"/>
      <c r="G722" s="137"/>
      <c r="H722" s="137"/>
    </row>
    <row r="723" customFormat="false" ht="18" hidden="false" customHeight="true" outlineLevel="0" collapsed="false">
      <c r="A723" s="144"/>
      <c r="B723" s="138"/>
      <c r="C723" s="135"/>
      <c r="D723" s="151"/>
      <c r="E723" s="42"/>
      <c r="F723" s="42"/>
      <c r="G723" s="137"/>
      <c r="H723" s="137"/>
    </row>
    <row r="724" customFormat="false" ht="18" hidden="false" customHeight="true" outlineLevel="0" collapsed="false">
      <c r="A724" s="144"/>
      <c r="B724" s="145"/>
      <c r="C724" s="146"/>
      <c r="D724" s="151"/>
      <c r="E724" s="42"/>
      <c r="F724" s="42"/>
      <c r="G724" s="137"/>
      <c r="H724" s="137"/>
    </row>
    <row r="725" customFormat="false" ht="18" hidden="false" customHeight="true" outlineLevel="0" collapsed="false">
      <c r="A725" s="144"/>
      <c r="B725" s="149"/>
      <c r="C725" s="150"/>
      <c r="D725" s="151"/>
      <c r="E725" s="42"/>
      <c r="F725" s="42"/>
      <c r="G725" s="137"/>
      <c r="H725" s="137"/>
    </row>
    <row r="726" customFormat="false" ht="18" hidden="false" customHeight="true" outlineLevel="0" collapsed="false">
      <c r="A726" s="144"/>
      <c r="B726" s="134"/>
      <c r="C726" s="135"/>
      <c r="D726" s="151"/>
      <c r="E726" s="42"/>
      <c r="F726" s="42"/>
      <c r="G726" s="137"/>
      <c r="H726" s="137"/>
    </row>
    <row r="727" customFormat="false" ht="18" hidden="false" customHeight="true" outlineLevel="0" collapsed="false">
      <c r="A727" s="144"/>
      <c r="B727" s="138"/>
      <c r="C727" s="135"/>
      <c r="D727" s="151"/>
      <c r="E727" s="42"/>
      <c r="F727" s="42"/>
      <c r="G727" s="137"/>
      <c r="H727" s="137"/>
    </row>
    <row r="728" customFormat="false" ht="18" hidden="false" customHeight="true" outlineLevel="0" collapsed="false">
      <c r="A728" s="144"/>
      <c r="B728" s="134"/>
      <c r="C728" s="135"/>
      <c r="D728" s="136"/>
      <c r="E728" s="42"/>
      <c r="F728" s="42"/>
      <c r="G728" s="137"/>
      <c r="H728" s="137"/>
    </row>
    <row r="729" customFormat="false" ht="18" hidden="false" customHeight="true" outlineLevel="0" collapsed="false">
      <c r="A729" s="144"/>
      <c r="B729" s="138"/>
      <c r="C729" s="135"/>
      <c r="D729" s="151"/>
      <c r="E729" s="42"/>
      <c r="F729" s="42"/>
      <c r="G729" s="137"/>
      <c r="H729" s="137"/>
    </row>
    <row r="730" customFormat="false" ht="18" hidden="false" customHeight="true" outlineLevel="0" collapsed="false">
      <c r="A730" s="144"/>
      <c r="B730" s="145"/>
      <c r="C730" s="146"/>
      <c r="D730" s="151"/>
      <c r="E730" s="42"/>
      <c r="F730" s="42"/>
      <c r="G730" s="137"/>
      <c r="H730" s="137"/>
    </row>
    <row r="731" customFormat="false" ht="18" hidden="false" customHeight="true" outlineLevel="0" collapsed="false">
      <c r="A731" s="144"/>
      <c r="B731" s="149"/>
      <c r="C731" s="150"/>
      <c r="D731" s="151"/>
      <c r="E731" s="42"/>
      <c r="F731" s="42"/>
      <c r="G731" s="137"/>
      <c r="H731" s="137"/>
    </row>
    <row r="732" customFormat="false" ht="18" hidden="false" customHeight="true" outlineLevel="0" collapsed="false">
      <c r="A732" s="144"/>
      <c r="B732" s="134"/>
      <c r="C732" s="135"/>
      <c r="D732" s="151"/>
      <c r="E732" s="42"/>
      <c r="F732" s="42"/>
      <c r="G732" s="137"/>
      <c r="H732" s="137"/>
    </row>
    <row r="733" customFormat="false" ht="18" hidden="false" customHeight="true" outlineLevel="0" collapsed="false">
      <c r="A733" s="144"/>
      <c r="B733" s="138"/>
      <c r="C733" s="135"/>
      <c r="D733" s="151"/>
      <c r="E733" s="42"/>
      <c r="F733" s="42"/>
      <c r="G733" s="137"/>
      <c r="H733" s="137"/>
    </row>
    <row r="734" customFormat="false" ht="18" hidden="false" customHeight="true" outlineLevel="0" collapsed="false">
      <c r="A734" s="144"/>
      <c r="B734" s="134"/>
      <c r="C734" s="135"/>
      <c r="D734" s="136"/>
      <c r="E734" s="42"/>
      <c r="F734" s="42"/>
      <c r="G734" s="137"/>
      <c r="H734" s="137"/>
    </row>
    <row r="735" customFormat="false" ht="18" hidden="false" customHeight="true" outlineLevel="0" collapsed="false">
      <c r="A735" s="144"/>
      <c r="B735" s="138"/>
      <c r="C735" s="135"/>
      <c r="D735" s="151"/>
      <c r="E735" s="42"/>
      <c r="F735" s="42"/>
      <c r="G735" s="137"/>
      <c r="H735" s="137"/>
    </row>
    <row r="736" customFormat="false" ht="18" hidden="false" customHeight="true" outlineLevel="0" collapsed="false">
      <c r="A736" s="144"/>
      <c r="B736" s="145"/>
      <c r="C736" s="146"/>
      <c r="D736" s="151"/>
      <c r="E736" s="42"/>
      <c r="F736" s="42"/>
      <c r="G736" s="137"/>
      <c r="H736" s="137"/>
    </row>
    <row r="737" customFormat="false" ht="18" hidden="false" customHeight="true" outlineLevel="0" collapsed="false">
      <c r="A737" s="144"/>
      <c r="B737" s="149"/>
      <c r="C737" s="150"/>
      <c r="D737" s="151"/>
      <c r="E737" s="42"/>
      <c r="F737" s="42"/>
      <c r="G737" s="137"/>
      <c r="H737" s="137"/>
    </row>
    <row r="738" customFormat="false" ht="18" hidden="false" customHeight="true" outlineLevel="0" collapsed="false">
      <c r="A738" s="144"/>
      <c r="B738" s="134"/>
      <c r="C738" s="135"/>
      <c r="D738" s="151"/>
      <c r="E738" s="42"/>
      <c r="F738" s="42"/>
      <c r="G738" s="137"/>
      <c r="H738" s="137"/>
    </row>
    <row r="739" customFormat="false" ht="18" hidden="false" customHeight="true" outlineLevel="0" collapsed="false">
      <c r="A739" s="144"/>
      <c r="B739" s="138"/>
      <c r="C739" s="135"/>
      <c r="D739" s="151"/>
      <c r="E739" s="42"/>
      <c r="F739" s="42"/>
      <c r="G739" s="137"/>
      <c r="H739" s="137"/>
    </row>
    <row r="740" customFormat="false" ht="18" hidden="false" customHeight="true" outlineLevel="0" collapsed="false">
      <c r="A740" s="144"/>
      <c r="B740" s="134"/>
      <c r="C740" s="135"/>
      <c r="D740" s="136"/>
      <c r="E740" s="42"/>
      <c r="F740" s="42"/>
      <c r="G740" s="137"/>
      <c r="H740" s="137"/>
    </row>
    <row r="741" customFormat="false" ht="18" hidden="false" customHeight="true" outlineLevel="0" collapsed="false">
      <c r="A741" s="144"/>
      <c r="B741" s="138"/>
      <c r="C741" s="135"/>
      <c r="D741" s="151"/>
      <c r="E741" s="42"/>
      <c r="F741" s="42"/>
      <c r="G741" s="137"/>
      <c r="H741" s="137"/>
    </row>
    <row r="742" customFormat="false" ht="18" hidden="false" customHeight="true" outlineLevel="0" collapsed="false">
      <c r="A742" s="144"/>
      <c r="B742" s="145"/>
      <c r="C742" s="146"/>
      <c r="D742" s="151"/>
      <c r="E742" s="42"/>
      <c r="F742" s="42"/>
      <c r="G742" s="137"/>
      <c r="H742" s="137"/>
    </row>
    <row r="743" customFormat="false" ht="18" hidden="false" customHeight="true" outlineLevel="0" collapsed="false">
      <c r="A743" s="144"/>
      <c r="B743" s="149"/>
      <c r="C743" s="150"/>
      <c r="D743" s="151"/>
      <c r="E743" s="42"/>
      <c r="F743" s="42"/>
      <c r="G743" s="137"/>
      <c r="H743" s="137"/>
    </row>
    <row r="744" customFormat="false" ht="18" hidden="false" customHeight="true" outlineLevel="0" collapsed="false">
      <c r="A744" s="144"/>
      <c r="B744" s="134"/>
      <c r="C744" s="135"/>
      <c r="D744" s="151"/>
      <c r="E744" s="42"/>
      <c r="F744" s="42"/>
      <c r="G744" s="137"/>
      <c r="H744" s="137"/>
    </row>
    <row r="745" customFormat="false" ht="18" hidden="false" customHeight="true" outlineLevel="0" collapsed="false">
      <c r="A745" s="144"/>
      <c r="B745" s="138"/>
      <c r="C745" s="135"/>
      <c r="D745" s="151"/>
      <c r="E745" s="42"/>
      <c r="F745" s="42"/>
      <c r="G745" s="137"/>
      <c r="H745" s="137"/>
    </row>
    <row r="746" customFormat="false" ht="18" hidden="false" customHeight="true" outlineLevel="0" collapsed="false">
      <c r="A746" s="144"/>
      <c r="B746" s="134"/>
      <c r="C746" s="135"/>
      <c r="D746" s="136"/>
      <c r="E746" s="42"/>
      <c r="F746" s="42"/>
      <c r="G746" s="137"/>
      <c r="H746" s="137"/>
    </row>
    <row r="747" customFormat="false" ht="18" hidden="false" customHeight="true" outlineLevel="0" collapsed="false">
      <c r="A747" s="144"/>
      <c r="B747" s="138"/>
      <c r="C747" s="135"/>
      <c r="D747" s="151"/>
      <c r="E747" s="42"/>
      <c r="F747" s="42"/>
      <c r="G747" s="137"/>
      <c r="H747" s="137"/>
    </row>
    <row r="748" customFormat="false" ht="18" hidden="false" customHeight="true" outlineLevel="0" collapsed="false">
      <c r="A748" s="144"/>
      <c r="B748" s="145"/>
      <c r="C748" s="146"/>
      <c r="D748" s="151"/>
      <c r="E748" s="42"/>
      <c r="F748" s="42"/>
      <c r="G748" s="137"/>
      <c r="H748" s="137"/>
    </row>
    <row r="749" customFormat="false" ht="18" hidden="false" customHeight="true" outlineLevel="0" collapsed="false">
      <c r="A749" s="144"/>
      <c r="B749" s="149"/>
      <c r="C749" s="150"/>
      <c r="D749" s="151"/>
      <c r="E749" s="42"/>
      <c r="F749" s="42"/>
      <c r="G749" s="137"/>
      <c r="H749" s="137"/>
    </row>
    <row r="750" customFormat="false" ht="18" hidden="false" customHeight="true" outlineLevel="0" collapsed="false">
      <c r="A750" s="144"/>
      <c r="B750" s="134"/>
      <c r="C750" s="135"/>
      <c r="D750" s="151"/>
      <c r="E750" s="42"/>
      <c r="F750" s="42"/>
      <c r="G750" s="137"/>
      <c r="H750" s="137"/>
    </row>
    <row r="751" customFormat="false" ht="18" hidden="false" customHeight="true" outlineLevel="0" collapsed="false">
      <c r="A751" s="144"/>
      <c r="B751" s="138"/>
      <c r="C751" s="135"/>
      <c r="D751" s="151"/>
      <c r="E751" s="42"/>
      <c r="F751" s="42"/>
      <c r="G751" s="137"/>
      <c r="H751" s="137"/>
    </row>
    <row r="752" customFormat="false" ht="18" hidden="false" customHeight="true" outlineLevel="0" collapsed="false">
      <c r="A752" s="144"/>
      <c r="B752" s="134"/>
      <c r="C752" s="135"/>
      <c r="D752" s="136"/>
      <c r="E752" s="42"/>
      <c r="F752" s="42"/>
      <c r="G752" s="137"/>
      <c r="H752" s="137"/>
    </row>
    <row r="753" customFormat="false" ht="18" hidden="false" customHeight="true" outlineLevel="0" collapsed="false">
      <c r="A753" s="144"/>
      <c r="B753" s="138"/>
      <c r="C753" s="135"/>
      <c r="D753" s="151"/>
      <c r="E753" s="42"/>
      <c r="F753" s="42"/>
      <c r="G753" s="137"/>
      <c r="H753" s="137"/>
    </row>
    <row r="754" customFormat="false" ht="18" hidden="false" customHeight="true" outlineLevel="0" collapsed="false">
      <c r="A754" s="144"/>
      <c r="B754" s="145"/>
      <c r="C754" s="146"/>
      <c r="D754" s="151"/>
      <c r="E754" s="42"/>
      <c r="F754" s="42"/>
      <c r="G754" s="137"/>
      <c r="H754" s="137"/>
    </row>
    <row r="755" customFormat="false" ht="18" hidden="false" customHeight="true" outlineLevel="0" collapsed="false">
      <c r="A755" s="144"/>
      <c r="B755" s="149"/>
      <c r="C755" s="150"/>
      <c r="D755" s="151"/>
      <c r="E755" s="42"/>
      <c r="F755" s="42"/>
      <c r="G755" s="137"/>
      <c r="H755" s="137"/>
    </row>
    <row r="756" customFormat="false" ht="18" hidden="false" customHeight="true" outlineLevel="0" collapsed="false">
      <c r="A756" s="144"/>
      <c r="B756" s="134"/>
      <c r="C756" s="135"/>
      <c r="D756" s="151"/>
      <c r="E756" s="42"/>
      <c r="F756" s="42"/>
      <c r="G756" s="137"/>
      <c r="H756" s="137"/>
    </row>
    <row r="757" customFormat="false" ht="18" hidden="false" customHeight="true" outlineLevel="0" collapsed="false">
      <c r="A757" s="144"/>
      <c r="B757" s="138"/>
      <c r="C757" s="135"/>
      <c r="D757" s="151"/>
      <c r="E757" s="42"/>
      <c r="F757" s="42"/>
      <c r="G757" s="137"/>
      <c r="H757" s="137"/>
    </row>
    <row r="758" customFormat="false" ht="18" hidden="false" customHeight="true" outlineLevel="0" collapsed="false">
      <c r="A758" s="144"/>
      <c r="B758" s="134"/>
      <c r="C758" s="135"/>
      <c r="D758" s="136"/>
      <c r="E758" s="42"/>
      <c r="F758" s="42"/>
      <c r="G758" s="137"/>
      <c r="H758" s="137"/>
    </row>
    <row r="759" customFormat="false" ht="18" hidden="false" customHeight="true" outlineLevel="0" collapsed="false">
      <c r="A759" s="144"/>
      <c r="B759" s="138"/>
      <c r="C759" s="135"/>
      <c r="D759" s="151"/>
      <c r="E759" s="42"/>
      <c r="F759" s="42"/>
      <c r="G759" s="137"/>
      <c r="H759" s="137"/>
    </row>
    <row r="760" customFormat="false" ht="18" hidden="false" customHeight="true" outlineLevel="0" collapsed="false">
      <c r="A760" s="144"/>
      <c r="B760" s="145"/>
      <c r="C760" s="146"/>
      <c r="D760" s="151"/>
      <c r="E760" s="42"/>
      <c r="F760" s="42"/>
      <c r="G760" s="137"/>
      <c r="H760" s="137"/>
    </row>
    <row r="761" customFormat="false" ht="18" hidden="false" customHeight="true" outlineLevel="0" collapsed="false">
      <c r="A761" s="144"/>
      <c r="B761" s="149"/>
      <c r="C761" s="150"/>
      <c r="D761" s="151"/>
      <c r="E761" s="42"/>
      <c r="F761" s="42"/>
      <c r="G761" s="137"/>
      <c r="H761" s="137"/>
    </row>
    <row r="762" customFormat="false" ht="18" hidden="false" customHeight="true" outlineLevel="0" collapsed="false">
      <c r="A762" s="144"/>
      <c r="B762" s="134"/>
      <c r="C762" s="135"/>
      <c r="D762" s="151"/>
      <c r="E762" s="42"/>
      <c r="F762" s="42"/>
      <c r="G762" s="137"/>
      <c r="H762" s="137"/>
    </row>
    <row r="763" customFormat="false" ht="18" hidden="false" customHeight="true" outlineLevel="0" collapsed="false">
      <c r="A763" s="144"/>
      <c r="B763" s="138"/>
      <c r="C763" s="135"/>
      <c r="D763" s="151"/>
      <c r="E763" s="42"/>
      <c r="F763" s="42"/>
      <c r="G763" s="137"/>
      <c r="H763" s="137"/>
    </row>
    <row r="764" customFormat="false" ht="18" hidden="false" customHeight="true" outlineLevel="0" collapsed="false">
      <c r="A764" s="144"/>
      <c r="B764" s="134"/>
      <c r="C764" s="135"/>
      <c r="D764" s="136"/>
      <c r="E764" s="42"/>
      <c r="F764" s="42"/>
      <c r="G764" s="137"/>
      <c r="H764" s="137"/>
    </row>
    <row r="765" customFormat="false" ht="18" hidden="false" customHeight="true" outlineLevel="0" collapsed="false">
      <c r="A765" s="144"/>
      <c r="B765" s="138"/>
      <c r="C765" s="135"/>
      <c r="D765" s="151"/>
      <c r="E765" s="42"/>
      <c r="F765" s="42"/>
      <c r="G765" s="137"/>
      <c r="H765" s="137"/>
    </row>
    <row r="766" customFormat="false" ht="18" hidden="false" customHeight="true" outlineLevel="0" collapsed="false">
      <c r="A766" s="144"/>
      <c r="B766" s="138"/>
      <c r="C766" s="135"/>
      <c r="D766" s="151"/>
      <c r="E766" s="42"/>
      <c r="F766" s="42"/>
      <c r="G766" s="137"/>
      <c r="H766" s="137"/>
    </row>
    <row r="767" customFormat="false" ht="18" hidden="false" customHeight="true" outlineLevel="0" collapsed="false">
      <c r="A767" s="144"/>
      <c r="B767" s="149"/>
      <c r="C767" s="150"/>
      <c r="D767" s="151"/>
      <c r="E767" s="42"/>
      <c r="F767" s="42"/>
      <c r="G767" s="137"/>
      <c r="H767" s="137"/>
    </row>
    <row r="768" customFormat="false" ht="18" hidden="false" customHeight="true" outlineLevel="0" collapsed="false">
      <c r="A768" s="144"/>
      <c r="B768" s="134"/>
      <c r="C768" s="135"/>
      <c r="D768" s="151"/>
      <c r="E768" s="42"/>
      <c r="F768" s="42"/>
      <c r="G768" s="137"/>
      <c r="H768" s="137"/>
    </row>
    <row r="769" customFormat="false" ht="18" hidden="false" customHeight="true" outlineLevel="0" collapsed="false">
      <c r="A769" s="144"/>
      <c r="B769" s="138"/>
      <c r="C769" s="135"/>
      <c r="D769" s="151"/>
      <c r="E769" s="42"/>
      <c r="F769" s="42"/>
      <c r="G769" s="137"/>
      <c r="H769" s="137"/>
    </row>
    <row r="770" customFormat="false" ht="18" hidden="false" customHeight="true" outlineLevel="0" collapsed="false">
      <c r="A770" s="144"/>
      <c r="B770" s="134"/>
      <c r="C770" s="135"/>
      <c r="D770" s="136"/>
      <c r="E770" s="42"/>
      <c r="F770" s="42"/>
      <c r="G770" s="137"/>
      <c r="H770" s="137"/>
    </row>
    <row r="771" customFormat="false" ht="18" hidden="false" customHeight="true" outlineLevel="0" collapsed="false">
      <c r="A771" s="144"/>
      <c r="B771" s="138"/>
      <c r="C771" s="135"/>
      <c r="D771" s="151"/>
      <c r="E771" s="42"/>
      <c r="F771" s="42"/>
      <c r="G771" s="137"/>
      <c r="H771" s="137"/>
    </row>
    <row r="772" customFormat="false" ht="18" hidden="false" customHeight="true" outlineLevel="0" collapsed="false">
      <c r="A772" s="144"/>
      <c r="B772" s="138"/>
      <c r="C772" s="135"/>
      <c r="D772" s="151"/>
      <c r="E772" s="42"/>
      <c r="F772" s="42"/>
      <c r="G772" s="137"/>
      <c r="H772" s="137"/>
    </row>
    <row r="773" customFormat="false" ht="18" hidden="false" customHeight="true" outlineLevel="0" collapsed="false">
      <c r="A773" s="144"/>
      <c r="B773" s="145"/>
      <c r="C773" s="146"/>
      <c r="D773" s="151"/>
      <c r="E773" s="42"/>
      <c r="F773" s="42"/>
      <c r="G773" s="137"/>
      <c r="H773" s="137"/>
    </row>
    <row r="774" customFormat="false" ht="18" hidden="false" customHeight="true" outlineLevel="0" collapsed="false">
      <c r="A774" s="144"/>
      <c r="B774" s="149"/>
      <c r="C774" s="150"/>
      <c r="D774" s="151"/>
      <c r="E774" s="42"/>
      <c r="F774" s="42"/>
      <c r="G774" s="137"/>
      <c r="H774" s="137"/>
    </row>
    <row r="775" customFormat="false" ht="18" hidden="false" customHeight="true" outlineLevel="0" collapsed="false">
      <c r="A775" s="133"/>
      <c r="B775" s="134"/>
      <c r="C775" s="135"/>
      <c r="D775" s="151"/>
      <c r="E775" s="42"/>
      <c r="F775" s="42"/>
      <c r="G775" s="137"/>
      <c r="H775" s="137"/>
    </row>
    <row r="776" customFormat="false" ht="18" hidden="false" customHeight="true" outlineLevel="0" collapsed="false">
      <c r="A776" s="144"/>
      <c r="B776" s="138"/>
      <c r="C776" s="135"/>
      <c r="D776" s="151"/>
      <c r="E776" s="42"/>
      <c r="F776" s="42"/>
      <c r="G776" s="137"/>
      <c r="H776" s="137"/>
    </row>
    <row r="777" customFormat="false" ht="18" hidden="false" customHeight="true" outlineLevel="0" collapsed="false">
      <c r="A777" s="133"/>
      <c r="B777" s="134"/>
      <c r="C777" s="135"/>
      <c r="D777" s="136"/>
      <c r="E777" s="42"/>
      <c r="F777" s="42"/>
      <c r="G777" s="137"/>
      <c r="H777" s="137"/>
    </row>
    <row r="778" customFormat="false" ht="18" hidden="false" customHeight="true" outlineLevel="0" collapsed="false">
      <c r="A778" s="144"/>
      <c r="B778" s="138"/>
      <c r="C778" s="135"/>
      <c r="D778" s="151"/>
      <c r="E778" s="42"/>
      <c r="F778" s="42"/>
      <c r="G778" s="137"/>
      <c r="H778" s="137"/>
    </row>
    <row r="779" customFormat="false" ht="18" hidden="false" customHeight="true" outlineLevel="0" collapsed="false">
      <c r="A779" s="144"/>
      <c r="B779" s="145"/>
      <c r="C779" s="146"/>
      <c r="D779" s="151"/>
      <c r="E779" s="42"/>
      <c r="F779" s="42"/>
      <c r="G779" s="137"/>
      <c r="H779" s="137"/>
    </row>
    <row r="780" customFormat="false" ht="18" hidden="false" customHeight="true" outlineLevel="0" collapsed="false">
      <c r="A780" s="144"/>
      <c r="B780" s="149"/>
      <c r="C780" s="150"/>
      <c r="D780" s="151"/>
      <c r="E780" s="42"/>
      <c r="F780" s="42"/>
      <c r="G780" s="137"/>
      <c r="H780" s="137"/>
    </row>
    <row r="781" customFormat="false" ht="18" hidden="false" customHeight="true" outlineLevel="0" collapsed="false">
      <c r="A781" s="133"/>
      <c r="B781" s="134"/>
      <c r="C781" s="135"/>
      <c r="D781" s="151"/>
      <c r="E781" s="42"/>
      <c r="F781" s="42"/>
      <c r="G781" s="137"/>
      <c r="H781" s="137"/>
    </row>
    <row r="782" customFormat="false" ht="18" hidden="false" customHeight="true" outlineLevel="0" collapsed="false">
      <c r="A782" s="144"/>
      <c r="B782" s="138"/>
      <c r="C782" s="135"/>
      <c r="D782" s="151"/>
      <c r="E782" s="42"/>
      <c r="F782" s="42"/>
      <c r="G782" s="137"/>
      <c r="H782" s="137"/>
    </row>
    <row r="783" customFormat="false" ht="18" hidden="false" customHeight="true" outlineLevel="0" collapsed="false">
      <c r="A783" s="133"/>
      <c r="B783" s="134"/>
      <c r="C783" s="135"/>
      <c r="D783" s="136"/>
      <c r="E783" s="42"/>
      <c r="F783" s="42"/>
      <c r="G783" s="137"/>
      <c r="H783" s="137"/>
    </row>
    <row r="784" customFormat="false" ht="18" hidden="false" customHeight="true" outlineLevel="0" collapsed="false">
      <c r="A784" s="144"/>
      <c r="B784" s="138"/>
      <c r="C784" s="135"/>
      <c r="D784" s="151"/>
      <c r="E784" s="42"/>
      <c r="F784" s="42"/>
      <c r="G784" s="137"/>
      <c r="H784" s="137"/>
    </row>
    <row r="785" customFormat="false" ht="18" hidden="false" customHeight="true" outlineLevel="0" collapsed="false">
      <c r="A785" s="144"/>
      <c r="B785" s="145"/>
      <c r="C785" s="146"/>
      <c r="D785" s="151"/>
      <c r="E785" s="42"/>
      <c r="F785" s="42"/>
      <c r="G785" s="137"/>
      <c r="H785" s="137"/>
    </row>
    <row r="786" customFormat="false" ht="18" hidden="false" customHeight="true" outlineLevel="0" collapsed="false">
      <c r="A786" s="144"/>
      <c r="B786" s="149"/>
      <c r="C786" s="150"/>
      <c r="D786" s="151"/>
      <c r="E786" s="42"/>
      <c r="F786" s="42"/>
      <c r="G786" s="137"/>
      <c r="H786" s="137"/>
    </row>
    <row r="787" customFormat="false" ht="18" hidden="false" customHeight="true" outlineLevel="0" collapsed="false">
      <c r="A787" s="133"/>
      <c r="B787" s="134"/>
      <c r="C787" s="135"/>
      <c r="D787" s="151"/>
      <c r="E787" s="42"/>
      <c r="F787" s="42"/>
      <c r="G787" s="137"/>
      <c r="H787" s="137"/>
    </row>
    <row r="788" customFormat="false" ht="18" hidden="false" customHeight="true" outlineLevel="0" collapsed="false">
      <c r="A788" s="144"/>
      <c r="B788" s="138"/>
      <c r="C788" s="135"/>
      <c r="D788" s="151"/>
      <c r="E788" s="42"/>
      <c r="F788" s="42"/>
      <c r="G788" s="137"/>
      <c r="H788" s="137"/>
    </row>
    <row r="789" customFormat="false" ht="18" hidden="false" customHeight="true" outlineLevel="0" collapsed="false">
      <c r="A789" s="133"/>
      <c r="B789" s="134"/>
      <c r="C789" s="135"/>
      <c r="D789" s="136"/>
      <c r="E789" s="42"/>
      <c r="F789" s="42"/>
      <c r="G789" s="137"/>
      <c r="H789" s="137"/>
    </row>
    <row r="790" customFormat="false" ht="18" hidden="false" customHeight="true" outlineLevel="0" collapsed="false">
      <c r="A790" s="144"/>
      <c r="B790" s="138"/>
      <c r="C790" s="135"/>
      <c r="D790" s="151"/>
      <c r="E790" s="42"/>
      <c r="F790" s="42"/>
      <c r="G790" s="137"/>
      <c r="H790" s="137"/>
    </row>
    <row r="791" customFormat="false" ht="18" hidden="false" customHeight="true" outlineLevel="0" collapsed="false">
      <c r="A791" s="144"/>
      <c r="B791" s="145"/>
      <c r="C791" s="146"/>
      <c r="D791" s="151"/>
      <c r="E791" s="42"/>
      <c r="F791" s="42"/>
      <c r="G791" s="137"/>
      <c r="H791" s="137"/>
    </row>
    <row r="792" customFormat="false" ht="18" hidden="false" customHeight="true" outlineLevel="0" collapsed="false">
      <c r="A792" s="144"/>
      <c r="B792" s="149"/>
      <c r="C792" s="150"/>
      <c r="D792" s="151"/>
      <c r="E792" s="42"/>
      <c r="F792" s="42"/>
      <c r="G792" s="137"/>
      <c r="H792" s="137"/>
    </row>
    <row r="793" customFormat="false" ht="18" hidden="false" customHeight="true" outlineLevel="0" collapsed="false">
      <c r="A793" s="133"/>
      <c r="B793" s="134"/>
      <c r="C793" s="135"/>
      <c r="D793" s="151"/>
      <c r="E793" s="42"/>
      <c r="F793" s="42"/>
      <c r="G793" s="137"/>
      <c r="H793" s="137"/>
    </row>
    <row r="794" customFormat="false" ht="18" hidden="false" customHeight="true" outlineLevel="0" collapsed="false">
      <c r="A794" s="144"/>
      <c r="B794" s="138"/>
      <c r="C794" s="135"/>
      <c r="D794" s="151"/>
      <c r="E794" s="42"/>
      <c r="F794" s="42"/>
      <c r="G794" s="137"/>
      <c r="H794" s="137"/>
    </row>
    <row r="795" customFormat="false" ht="18" hidden="false" customHeight="true" outlineLevel="0" collapsed="false">
      <c r="A795" s="133"/>
      <c r="B795" s="134"/>
      <c r="C795" s="135"/>
      <c r="D795" s="136"/>
      <c r="E795" s="42"/>
      <c r="F795" s="42"/>
      <c r="G795" s="137"/>
      <c r="H795" s="137"/>
    </row>
    <row r="796" customFormat="false" ht="18" hidden="false" customHeight="true" outlineLevel="0" collapsed="false">
      <c r="A796" s="144"/>
      <c r="B796" s="138"/>
      <c r="C796" s="135"/>
      <c r="D796" s="151"/>
      <c r="E796" s="42"/>
      <c r="F796" s="42"/>
      <c r="G796" s="137"/>
      <c r="H796" s="137"/>
    </row>
    <row r="797" customFormat="false" ht="18" hidden="false" customHeight="true" outlineLevel="0" collapsed="false">
      <c r="A797" s="144"/>
      <c r="B797" s="145"/>
      <c r="C797" s="146"/>
      <c r="D797" s="151"/>
      <c r="E797" s="42"/>
      <c r="F797" s="42"/>
      <c r="G797" s="137"/>
      <c r="H797" s="137"/>
    </row>
    <row r="798" customFormat="false" ht="18" hidden="false" customHeight="true" outlineLevel="0" collapsed="false">
      <c r="A798" s="144"/>
      <c r="B798" s="149"/>
      <c r="C798" s="150"/>
      <c r="D798" s="151"/>
      <c r="E798" s="42"/>
      <c r="F798" s="42"/>
      <c r="G798" s="137"/>
      <c r="H798" s="137"/>
    </row>
    <row r="799" customFormat="false" ht="18" hidden="false" customHeight="true" outlineLevel="0" collapsed="false">
      <c r="A799" s="133"/>
      <c r="B799" s="134"/>
      <c r="C799" s="135"/>
      <c r="D799" s="151"/>
      <c r="E799" s="42"/>
      <c r="F799" s="42"/>
      <c r="G799" s="137"/>
      <c r="H799" s="137"/>
    </row>
    <row r="800" customFormat="false" ht="18" hidden="false" customHeight="true" outlineLevel="0" collapsed="false">
      <c r="A800" s="144"/>
      <c r="B800" s="138"/>
      <c r="C800" s="135"/>
      <c r="D800" s="151"/>
      <c r="E800" s="42"/>
      <c r="F800" s="42"/>
      <c r="G800" s="137"/>
      <c r="H800" s="137"/>
    </row>
    <row r="801" customFormat="false" ht="18" hidden="false" customHeight="true" outlineLevel="0" collapsed="false">
      <c r="A801" s="133"/>
      <c r="B801" s="134"/>
      <c r="C801" s="135"/>
      <c r="D801" s="136"/>
      <c r="E801" s="42"/>
      <c r="F801" s="42"/>
      <c r="G801" s="137"/>
      <c r="H801" s="137"/>
    </row>
    <row r="802" customFormat="false" ht="18" hidden="false" customHeight="true" outlineLevel="0" collapsed="false">
      <c r="A802" s="144"/>
      <c r="B802" s="138"/>
      <c r="C802" s="135"/>
      <c r="D802" s="151"/>
      <c r="E802" s="42"/>
      <c r="F802" s="42"/>
      <c r="G802" s="137"/>
      <c r="H802" s="137"/>
    </row>
    <row r="803" customFormat="false" ht="18" hidden="false" customHeight="true" outlineLevel="0" collapsed="false">
      <c r="A803" s="144"/>
      <c r="B803" s="145"/>
      <c r="C803" s="146"/>
      <c r="D803" s="151"/>
      <c r="E803" s="42"/>
      <c r="F803" s="42"/>
      <c r="G803" s="137"/>
      <c r="H803" s="137"/>
    </row>
    <row r="804" customFormat="false" ht="18" hidden="false" customHeight="true" outlineLevel="0" collapsed="false">
      <c r="A804" s="144"/>
      <c r="B804" s="149"/>
      <c r="C804" s="150"/>
      <c r="D804" s="151"/>
      <c r="E804" s="42"/>
      <c r="F804" s="42"/>
      <c r="G804" s="137"/>
      <c r="H804" s="137"/>
    </row>
    <row r="805" customFormat="false" ht="18" hidden="false" customHeight="true" outlineLevel="0" collapsed="false">
      <c r="A805" s="133"/>
      <c r="B805" s="134"/>
      <c r="C805" s="135"/>
      <c r="D805" s="151"/>
      <c r="E805" s="42"/>
      <c r="F805" s="42"/>
      <c r="G805" s="137"/>
      <c r="H805" s="137"/>
    </row>
    <row r="806" customFormat="false" ht="18" hidden="false" customHeight="true" outlineLevel="0" collapsed="false">
      <c r="A806" s="144"/>
      <c r="B806" s="138"/>
      <c r="C806" s="135"/>
      <c r="D806" s="151"/>
      <c r="E806" s="42"/>
      <c r="F806" s="42"/>
      <c r="G806" s="137"/>
      <c r="H806" s="137"/>
    </row>
    <row r="807" customFormat="false" ht="18" hidden="false" customHeight="true" outlineLevel="0" collapsed="false">
      <c r="A807" s="133"/>
      <c r="B807" s="134"/>
      <c r="C807" s="135"/>
      <c r="D807" s="136"/>
      <c r="E807" s="42"/>
      <c r="F807" s="42"/>
      <c r="G807" s="137"/>
      <c r="H807" s="137"/>
    </row>
    <row r="808" customFormat="false" ht="18" hidden="false" customHeight="true" outlineLevel="0" collapsed="false">
      <c r="A808" s="144"/>
      <c r="B808" s="138"/>
      <c r="C808" s="135"/>
      <c r="D808" s="151"/>
      <c r="E808" s="42"/>
      <c r="F808" s="42"/>
      <c r="G808" s="137"/>
      <c r="H808" s="137"/>
    </row>
    <row r="809" customFormat="false" ht="18" hidden="false" customHeight="true" outlineLevel="0" collapsed="false">
      <c r="A809" s="144"/>
      <c r="B809" s="145"/>
      <c r="C809" s="146"/>
      <c r="D809" s="151"/>
      <c r="E809" s="42"/>
      <c r="F809" s="42"/>
      <c r="G809" s="137"/>
      <c r="H809" s="137"/>
    </row>
    <row r="810" customFormat="false" ht="18" hidden="false" customHeight="true" outlineLevel="0" collapsed="false">
      <c r="A810" s="144"/>
      <c r="B810" s="149"/>
      <c r="C810" s="150"/>
      <c r="D810" s="151"/>
      <c r="E810" s="42"/>
      <c r="F810" s="42"/>
      <c r="G810" s="137"/>
      <c r="H810" s="137"/>
    </row>
    <row r="811" customFormat="false" ht="18" hidden="false" customHeight="true" outlineLevel="0" collapsed="false">
      <c r="A811" s="133"/>
      <c r="B811" s="134"/>
      <c r="C811" s="135"/>
      <c r="D811" s="151"/>
      <c r="E811" s="42"/>
      <c r="F811" s="42"/>
      <c r="G811" s="137"/>
      <c r="H811" s="137"/>
    </row>
    <row r="812" customFormat="false" ht="18" hidden="false" customHeight="true" outlineLevel="0" collapsed="false">
      <c r="A812" s="144"/>
      <c r="B812" s="138"/>
      <c r="C812" s="135"/>
      <c r="D812" s="151"/>
      <c r="E812" s="42"/>
      <c r="F812" s="42"/>
      <c r="G812" s="137"/>
      <c r="H812" s="137"/>
    </row>
    <row r="813" customFormat="false" ht="18" hidden="false" customHeight="true" outlineLevel="0" collapsed="false">
      <c r="A813" s="133"/>
      <c r="B813" s="134"/>
      <c r="C813" s="135"/>
      <c r="D813" s="136"/>
      <c r="E813" s="42"/>
      <c r="F813" s="42"/>
      <c r="G813" s="137"/>
      <c r="H813" s="137"/>
    </row>
    <row r="814" customFormat="false" ht="18" hidden="false" customHeight="true" outlineLevel="0" collapsed="false">
      <c r="A814" s="144"/>
      <c r="B814" s="138"/>
      <c r="C814" s="135"/>
      <c r="D814" s="151"/>
      <c r="E814" s="42"/>
      <c r="F814" s="42"/>
      <c r="G814" s="137"/>
      <c r="H814" s="137"/>
    </row>
    <row r="815" customFormat="false" ht="18" hidden="false" customHeight="true" outlineLevel="0" collapsed="false">
      <c r="A815" s="144"/>
      <c r="B815" s="145"/>
      <c r="C815" s="146"/>
      <c r="D815" s="151"/>
      <c r="E815" s="42"/>
      <c r="F815" s="42"/>
      <c r="G815" s="137"/>
      <c r="H815" s="137"/>
    </row>
    <row r="816" customFormat="false" ht="18" hidden="false" customHeight="true" outlineLevel="0" collapsed="false">
      <c r="A816" s="144"/>
      <c r="B816" s="149"/>
      <c r="C816" s="150"/>
      <c r="D816" s="151"/>
      <c r="E816" s="42"/>
      <c r="F816" s="42"/>
      <c r="G816" s="137"/>
      <c r="H816" s="137"/>
    </row>
    <row r="817" customFormat="false" ht="18" hidden="false" customHeight="true" outlineLevel="0" collapsed="false">
      <c r="A817" s="133"/>
      <c r="B817" s="134"/>
      <c r="C817" s="135"/>
      <c r="D817" s="151"/>
      <c r="E817" s="42"/>
      <c r="F817" s="42"/>
      <c r="G817" s="137"/>
      <c r="H817" s="137"/>
    </row>
    <row r="818" customFormat="false" ht="18" hidden="false" customHeight="true" outlineLevel="0" collapsed="false">
      <c r="A818" s="144"/>
      <c r="B818" s="138"/>
      <c r="C818" s="135"/>
      <c r="D818" s="151"/>
      <c r="E818" s="42"/>
      <c r="F818" s="42"/>
      <c r="G818" s="137"/>
      <c r="H818" s="137"/>
    </row>
    <row r="819" customFormat="false" ht="18" hidden="false" customHeight="true" outlineLevel="0" collapsed="false">
      <c r="A819" s="133"/>
      <c r="B819" s="134"/>
      <c r="C819" s="135"/>
      <c r="D819" s="136"/>
      <c r="E819" s="42"/>
      <c r="F819" s="42"/>
      <c r="G819" s="137"/>
      <c r="H819" s="137"/>
    </row>
    <row r="820" customFormat="false" ht="18" hidden="false" customHeight="true" outlineLevel="0" collapsed="false">
      <c r="A820" s="144"/>
      <c r="B820" s="138"/>
      <c r="C820" s="135"/>
      <c r="D820" s="151"/>
      <c r="E820" s="42"/>
      <c r="F820" s="42"/>
      <c r="G820" s="137"/>
      <c r="H820" s="137"/>
    </row>
    <row r="821" customFormat="false" ht="18" hidden="false" customHeight="true" outlineLevel="0" collapsed="false">
      <c r="A821" s="144"/>
      <c r="B821" s="145"/>
      <c r="C821" s="146"/>
      <c r="D821" s="151"/>
      <c r="E821" s="42"/>
      <c r="F821" s="42"/>
      <c r="G821" s="137"/>
      <c r="H821" s="137"/>
    </row>
    <row r="822" customFormat="false" ht="18" hidden="false" customHeight="true" outlineLevel="0" collapsed="false">
      <c r="A822" s="144"/>
      <c r="B822" s="149"/>
      <c r="C822" s="150"/>
      <c r="D822" s="151"/>
      <c r="E822" s="42"/>
      <c r="F822" s="42"/>
      <c r="G822" s="137"/>
      <c r="H822" s="137"/>
    </row>
    <row r="823" customFormat="false" ht="18" hidden="false" customHeight="true" outlineLevel="0" collapsed="false">
      <c r="A823" s="133"/>
      <c r="B823" s="134"/>
      <c r="C823" s="135"/>
      <c r="D823" s="151"/>
      <c r="E823" s="42"/>
      <c r="F823" s="42"/>
      <c r="G823" s="137"/>
      <c r="H823" s="137"/>
    </row>
    <row r="824" customFormat="false" ht="18" hidden="false" customHeight="true" outlineLevel="0" collapsed="false">
      <c r="A824" s="144"/>
      <c r="B824" s="138"/>
      <c r="C824" s="135"/>
      <c r="D824" s="151"/>
      <c r="E824" s="42"/>
      <c r="F824" s="42"/>
      <c r="G824" s="137"/>
      <c r="H824" s="137"/>
    </row>
    <row r="825" customFormat="false" ht="18" hidden="false" customHeight="true" outlineLevel="0" collapsed="false">
      <c r="A825" s="133"/>
      <c r="B825" s="134"/>
      <c r="C825" s="135"/>
      <c r="D825" s="136"/>
      <c r="E825" s="42"/>
      <c r="F825" s="42"/>
      <c r="G825" s="137"/>
      <c r="H825" s="137"/>
    </row>
    <row r="826" customFormat="false" ht="18" hidden="false" customHeight="true" outlineLevel="0" collapsed="false">
      <c r="A826" s="144"/>
      <c r="B826" s="138"/>
      <c r="C826" s="135"/>
      <c r="D826" s="151"/>
      <c r="E826" s="42"/>
      <c r="F826" s="42"/>
      <c r="G826" s="137"/>
      <c r="H826" s="137"/>
    </row>
    <row r="827" customFormat="false" ht="18" hidden="false" customHeight="true" outlineLevel="0" collapsed="false">
      <c r="A827" s="144"/>
      <c r="B827" s="145"/>
      <c r="C827" s="146"/>
      <c r="D827" s="151"/>
      <c r="E827" s="42"/>
      <c r="F827" s="42"/>
      <c r="G827" s="137"/>
      <c r="H827" s="137"/>
    </row>
    <row r="828" customFormat="false" ht="18" hidden="false" customHeight="true" outlineLevel="0" collapsed="false">
      <c r="A828" s="144"/>
      <c r="B828" s="149"/>
      <c r="C828" s="150"/>
      <c r="D828" s="151"/>
      <c r="E828" s="42"/>
      <c r="F828" s="42"/>
      <c r="G828" s="137"/>
      <c r="H828" s="137"/>
    </row>
    <row r="829" customFormat="false" ht="18" hidden="false" customHeight="true" outlineLevel="0" collapsed="false">
      <c r="A829" s="133"/>
      <c r="B829" s="134"/>
      <c r="C829" s="135"/>
      <c r="D829" s="151"/>
      <c r="E829" s="42"/>
      <c r="F829" s="42"/>
      <c r="G829" s="137"/>
      <c r="H829" s="137"/>
    </row>
    <row r="830" customFormat="false" ht="18" hidden="false" customHeight="true" outlineLevel="0" collapsed="false">
      <c r="A830" s="144"/>
      <c r="B830" s="138"/>
      <c r="C830" s="135"/>
      <c r="D830" s="151"/>
      <c r="E830" s="42"/>
      <c r="F830" s="42"/>
      <c r="G830" s="137"/>
      <c r="H830" s="137"/>
    </row>
    <row r="831" customFormat="false" ht="18" hidden="false" customHeight="true" outlineLevel="0" collapsed="false">
      <c r="A831" s="133"/>
      <c r="B831" s="134"/>
      <c r="C831" s="135"/>
      <c r="D831" s="136"/>
      <c r="E831" s="42"/>
      <c r="F831" s="42"/>
      <c r="G831" s="137"/>
      <c r="H831" s="137"/>
    </row>
    <row r="832" customFormat="false" ht="18" hidden="false" customHeight="true" outlineLevel="0" collapsed="false">
      <c r="A832" s="144"/>
      <c r="B832" s="138"/>
      <c r="C832" s="135"/>
      <c r="D832" s="151"/>
      <c r="E832" s="42"/>
      <c r="F832" s="42"/>
      <c r="G832" s="137"/>
      <c r="H832" s="137"/>
    </row>
    <row r="833" customFormat="false" ht="18" hidden="false" customHeight="true" outlineLevel="0" collapsed="false">
      <c r="A833" s="144"/>
      <c r="B833" s="145"/>
      <c r="C833" s="146"/>
      <c r="D833" s="151"/>
      <c r="E833" s="42"/>
      <c r="F833" s="42"/>
      <c r="G833" s="137"/>
      <c r="H833" s="137"/>
    </row>
    <row r="834" customFormat="false" ht="18" hidden="false" customHeight="true" outlineLevel="0" collapsed="false">
      <c r="A834" s="144"/>
      <c r="B834" s="149"/>
      <c r="C834" s="150"/>
      <c r="D834" s="151"/>
      <c r="E834" s="42"/>
      <c r="F834" s="42"/>
      <c r="G834" s="137"/>
      <c r="H834" s="137"/>
    </row>
    <row r="835" customFormat="false" ht="18" hidden="false" customHeight="true" outlineLevel="0" collapsed="false">
      <c r="A835" s="133"/>
      <c r="B835" s="134"/>
      <c r="C835" s="135"/>
      <c r="D835" s="151"/>
      <c r="E835" s="42"/>
      <c r="F835" s="42"/>
      <c r="G835" s="137"/>
      <c r="H835" s="137"/>
    </row>
    <row r="836" customFormat="false" ht="18" hidden="false" customHeight="true" outlineLevel="0" collapsed="false">
      <c r="A836" s="144"/>
      <c r="B836" s="138"/>
      <c r="C836" s="135"/>
      <c r="D836" s="151"/>
      <c r="E836" s="42"/>
      <c r="F836" s="42"/>
      <c r="G836" s="137"/>
      <c r="H836" s="137"/>
    </row>
    <row r="837" customFormat="false" ht="18" hidden="false" customHeight="true" outlineLevel="0" collapsed="false">
      <c r="A837" s="133"/>
      <c r="B837" s="134"/>
      <c r="C837" s="135"/>
      <c r="D837" s="136"/>
      <c r="E837" s="42"/>
      <c r="F837" s="42"/>
      <c r="G837" s="137"/>
      <c r="H837" s="137"/>
    </row>
    <row r="838" customFormat="false" ht="18" hidden="false" customHeight="true" outlineLevel="0" collapsed="false">
      <c r="A838" s="144"/>
      <c r="B838" s="138"/>
      <c r="C838" s="135"/>
      <c r="D838" s="151"/>
      <c r="E838" s="42"/>
      <c r="F838" s="42"/>
      <c r="G838" s="137"/>
      <c r="H838" s="137"/>
    </row>
    <row r="839" customFormat="false" ht="18" hidden="false" customHeight="true" outlineLevel="0" collapsed="false">
      <c r="A839" s="144"/>
      <c r="B839" s="145"/>
      <c r="C839" s="146"/>
      <c r="D839" s="151"/>
      <c r="E839" s="42"/>
      <c r="F839" s="42"/>
      <c r="G839" s="137"/>
      <c r="H839" s="137"/>
    </row>
    <row r="840" customFormat="false" ht="18" hidden="false" customHeight="true" outlineLevel="0" collapsed="false">
      <c r="A840" s="144"/>
      <c r="B840" s="149"/>
      <c r="C840" s="150"/>
      <c r="D840" s="151"/>
      <c r="E840" s="42"/>
      <c r="F840" s="42"/>
      <c r="G840" s="137"/>
      <c r="H840" s="137"/>
    </row>
    <row r="841" customFormat="false" ht="18" hidden="false" customHeight="true" outlineLevel="0" collapsed="false">
      <c r="A841" s="133"/>
      <c r="B841" s="134"/>
      <c r="C841" s="135"/>
      <c r="D841" s="151"/>
      <c r="E841" s="42"/>
      <c r="F841" s="42"/>
      <c r="G841" s="137"/>
      <c r="H841" s="137"/>
    </row>
    <row r="842" customFormat="false" ht="18" hidden="false" customHeight="true" outlineLevel="0" collapsed="false">
      <c r="A842" s="144"/>
      <c r="B842" s="138"/>
      <c r="C842" s="135"/>
      <c r="D842" s="151"/>
      <c r="E842" s="42"/>
      <c r="F842" s="42"/>
      <c r="G842" s="137"/>
      <c r="H842" s="137"/>
    </row>
    <row r="843" customFormat="false" ht="18" hidden="false" customHeight="true" outlineLevel="0" collapsed="false">
      <c r="A843" s="133"/>
      <c r="B843" s="134"/>
      <c r="C843" s="135"/>
      <c r="D843" s="136"/>
      <c r="E843" s="42"/>
      <c r="F843" s="42"/>
      <c r="G843" s="137"/>
      <c r="H843" s="137"/>
    </row>
    <row r="844" customFormat="false" ht="18" hidden="false" customHeight="true" outlineLevel="0" collapsed="false">
      <c r="A844" s="144"/>
      <c r="B844" s="138"/>
      <c r="C844" s="135"/>
      <c r="D844" s="151"/>
      <c r="E844" s="42"/>
      <c r="F844" s="42"/>
      <c r="G844" s="137"/>
      <c r="H844" s="137"/>
    </row>
    <row r="845" customFormat="false" ht="18" hidden="false" customHeight="true" outlineLevel="0" collapsed="false">
      <c r="A845" s="144"/>
      <c r="B845" s="145"/>
      <c r="C845" s="146"/>
      <c r="D845" s="151"/>
      <c r="E845" s="42"/>
      <c r="F845" s="42"/>
      <c r="G845" s="137"/>
      <c r="H845" s="137"/>
    </row>
    <row r="846" customFormat="false" ht="18" hidden="false" customHeight="true" outlineLevel="0" collapsed="false">
      <c r="A846" s="144"/>
      <c r="B846" s="149"/>
      <c r="C846" s="150"/>
      <c r="D846" s="151"/>
      <c r="E846" s="42"/>
      <c r="F846" s="42"/>
      <c r="G846" s="137"/>
      <c r="H846" s="137"/>
    </row>
    <row r="847" customFormat="false" ht="18" hidden="false" customHeight="true" outlineLevel="0" collapsed="false">
      <c r="A847" s="133"/>
      <c r="B847" s="134"/>
      <c r="C847" s="135"/>
      <c r="D847" s="151"/>
      <c r="E847" s="42"/>
      <c r="F847" s="42"/>
      <c r="G847" s="137"/>
      <c r="H847" s="137"/>
    </row>
    <row r="848" customFormat="false" ht="18" hidden="false" customHeight="true" outlineLevel="0" collapsed="false">
      <c r="A848" s="144"/>
      <c r="B848" s="138"/>
      <c r="C848" s="135"/>
      <c r="D848" s="151"/>
      <c r="E848" s="42"/>
      <c r="F848" s="42"/>
      <c r="G848" s="137"/>
      <c r="H848" s="137"/>
    </row>
    <row r="849" customFormat="false" ht="18" hidden="false" customHeight="true" outlineLevel="0" collapsed="false">
      <c r="A849" s="133"/>
      <c r="B849" s="134"/>
      <c r="C849" s="135"/>
      <c r="D849" s="136"/>
      <c r="E849" s="42"/>
      <c r="F849" s="42"/>
      <c r="G849" s="137"/>
      <c r="H849" s="137"/>
    </row>
    <row r="850" customFormat="false" ht="18" hidden="false" customHeight="true" outlineLevel="0" collapsed="false">
      <c r="A850" s="144"/>
      <c r="B850" s="138"/>
      <c r="C850" s="135"/>
      <c r="D850" s="151"/>
      <c r="E850" s="42"/>
      <c r="F850" s="42"/>
      <c r="G850" s="137"/>
      <c r="H850" s="137"/>
    </row>
    <row r="851" customFormat="false" ht="18" hidden="false" customHeight="true" outlineLevel="0" collapsed="false">
      <c r="A851" s="144"/>
      <c r="B851" s="145"/>
      <c r="C851" s="146"/>
      <c r="D851" s="151"/>
      <c r="E851" s="42"/>
      <c r="F851" s="42"/>
      <c r="G851" s="137"/>
      <c r="H851" s="137"/>
    </row>
    <row r="852" customFormat="false" ht="18" hidden="false" customHeight="true" outlineLevel="0" collapsed="false">
      <c r="A852" s="144"/>
      <c r="B852" s="149"/>
      <c r="C852" s="150"/>
      <c r="D852" s="151"/>
      <c r="E852" s="42"/>
      <c r="F852" s="42"/>
      <c r="G852" s="137"/>
      <c r="H852" s="137"/>
    </row>
    <row r="853" customFormat="false" ht="18" hidden="false" customHeight="true" outlineLevel="0" collapsed="false">
      <c r="A853" s="144"/>
      <c r="B853" s="134"/>
      <c r="C853" s="135"/>
      <c r="D853" s="151"/>
      <c r="E853" s="42"/>
      <c r="F853" s="42"/>
      <c r="G853" s="137"/>
      <c r="H853" s="137"/>
    </row>
    <row r="854" customFormat="false" ht="18" hidden="false" customHeight="true" outlineLevel="0" collapsed="false">
      <c r="A854" s="144"/>
      <c r="B854" s="138"/>
      <c r="C854" s="146"/>
      <c r="D854" s="151"/>
      <c r="E854" s="42"/>
      <c r="F854" s="42"/>
      <c r="G854" s="137"/>
      <c r="H854" s="137"/>
    </row>
    <row r="855" customFormat="false" ht="18" hidden="false" customHeight="true" outlineLevel="0" collapsed="false">
      <c r="A855" s="144"/>
      <c r="B855" s="134"/>
      <c r="C855" s="135"/>
      <c r="D855" s="136"/>
      <c r="E855" s="42"/>
      <c r="F855" s="42"/>
      <c r="G855" s="137"/>
      <c r="H855" s="137"/>
    </row>
    <row r="856" customFormat="false" ht="18" hidden="false" customHeight="true" outlineLevel="0" collapsed="false">
      <c r="A856" s="144"/>
      <c r="B856" s="134"/>
      <c r="C856" s="135"/>
      <c r="D856" s="136"/>
      <c r="E856" s="42"/>
      <c r="F856" s="42"/>
      <c r="G856" s="137"/>
      <c r="H856" s="137"/>
    </row>
    <row r="857" customFormat="false" ht="18" hidden="false" customHeight="true" outlineLevel="0" collapsed="false">
      <c r="A857" s="144"/>
      <c r="B857" s="138"/>
      <c r="C857" s="146"/>
      <c r="D857" s="151"/>
      <c r="E857" s="42"/>
      <c r="F857" s="42"/>
      <c r="G857" s="137"/>
      <c r="H857" s="137"/>
    </row>
    <row r="858" customFormat="false" ht="18" hidden="false" customHeight="true" outlineLevel="0" collapsed="false">
      <c r="A858" s="144"/>
      <c r="B858" s="145"/>
      <c r="C858" s="146"/>
      <c r="D858" s="151"/>
      <c r="E858" s="42"/>
      <c r="F858" s="42"/>
      <c r="G858" s="137"/>
      <c r="H858" s="137"/>
    </row>
    <row r="859" customFormat="false" ht="30.75" hidden="false" customHeight="true" outlineLevel="0" collapsed="false">
      <c r="A859" s="144"/>
      <c r="B859" s="149"/>
      <c r="C859" s="150"/>
      <c r="D859" s="151"/>
      <c r="E859" s="42"/>
      <c r="F859" s="42"/>
      <c r="G859" s="137"/>
      <c r="H859" s="137"/>
    </row>
    <row r="860" customFormat="false" ht="18" hidden="false" customHeight="true" outlineLevel="0" collapsed="false">
      <c r="A860" s="144"/>
      <c r="B860" s="134"/>
      <c r="C860" s="135"/>
      <c r="D860" s="151"/>
      <c r="E860" s="42"/>
      <c r="F860" s="42"/>
      <c r="G860" s="137"/>
      <c r="H860" s="137"/>
    </row>
    <row r="861" customFormat="false" ht="18" hidden="false" customHeight="true" outlineLevel="0" collapsed="false">
      <c r="A861" s="144"/>
      <c r="B861" s="134"/>
      <c r="C861" s="135"/>
      <c r="D861" s="151"/>
      <c r="E861" s="42"/>
      <c r="F861" s="42"/>
      <c r="G861" s="137"/>
      <c r="H861" s="137"/>
    </row>
    <row r="862" customFormat="false" ht="18" hidden="false" customHeight="true" outlineLevel="0" collapsed="false">
      <c r="A862" s="144"/>
      <c r="B862" s="134"/>
      <c r="C862" s="135"/>
      <c r="D862" s="151"/>
      <c r="E862" s="42"/>
      <c r="F862" s="42"/>
      <c r="G862" s="137"/>
      <c r="H862" s="137"/>
    </row>
    <row r="863" customFormat="false" ht="18" hidden="false" customHeight="true" outlineLevel="0" collapsed="false">
      <c r="A863" s="144"/>
      <c r="B863" s="138"/>
      <c r="C863" s="146"/>
      <c r="D863" s="151"/>
      <c r="E863" s="42"/>
      <c r="F863" s="42"/>
      <c r="G863" s="137"/>
      <c r="H863" s="137"/>
    </row>
    <row r="864" customFormat="false" ht="18" hidden="false" customHeight="true" outlineLevel="0" collapsed="false">
      <c r="A864" s="144"/>
      <c r="B864" s="134"/>
      <c r="C864" s="135"/>
      <c r="D864" s="136"/>
      <c r="E864" s="42"/>
      <c r="F864" s="42"/>
      <c r="G864" s="137"/>
      <c r="H864" s="137"/>
    </row>
    <row r="865" customFormat="false" ht="18" hidden="false" customHeight="true" outlineLevel="0" collapsed="false">
      <c r="A865" s="144"/>
      <c r="B865" s="134"/>
      <c r="C865" s="135"/>
      <c r="D865" s="136"/>
      <c r="E865" s="42"/>
      <c r="F865" s="42"/>
      <c r="G865" s="137"/>
      <c r="H865" s="137"/>
    </row>
    <row r="866" customFormat="false" ht="18" hidden="false" customHeight="true" outlineLevel="0" collapsed="false">
      <c r="A866" s="144"/>
      <c r="B866" s="138"/>
      <c r="C866" s="146"/>
      <c r="D866" s="151"/>
      <c r="E866" s="42"/>
      <c r="F866" s="42"/>
      <c r="G866" s="137"/>
      <c r="H866" s="137"/>
    </row>
    <row r="867" customFormat="false" ht="18" hidden="false" customHeight="true" outlineLevel="0" collapsed="false">
      <c r="A867" s="144"/>
      <c r="B867" s="145"/>
      <c r="C867" s="146"/>
      <c r="D867" s="151"/>
      <c r="E867" s="42"/>
      <c r="F867" s="42"/>
      <c r="G867" s="137"/>
      <c r="H867" s="137"/>
    </row>
    <row r="868" customFormat="false" ht="18" hidden="false" customHeight="true" outlineLevel="0" collapsed="false">
      <c r="A868" s="144"/>
      <c r="B868" s="149"/>
      <c r="C868" s="150"/>
      <c r="D868" s="151"/>
      <c r="E868" s="42"/>
      <c r="F868" s="42"/>
      <c r="G868" s="137"/>
      <c r="H868" s="137"/>
    </row>
    <row r="869" customFormat="false" ht="18" hidden="false" customHeight="true" outlineLevel="0" collapsed="false">
      <c r="A869" s="144"/>
      <c r="B869" s="134"/>
      <c r="C869" s="135"/>
      <c r="D869" s="151"/>
      <c r="E869" s="42"/>
      <c r="F869" s="42"/>
      <c r="G869" s="137"/>
      <c r="H869" s="137"/>
    </row>
    <row r="870" customFormat="false" ht="18" hidden="false" customHeight="true" outlineLevel="0" collapsed="false">
      <c r="A870" s="144"/>
      <c r="B870" s="138"/>
      <c r="C870" s="146"/>
      <c r="D870" s="151"/>
      <c r="E870" s="42"/>
      <c r="F870" s="42"/>
      <c r="G870" s="137"/>
      <c r="H870" s="137"/>
    </row>
    <row r="871" customFormat="false" ht="18" hidden="false" customHeight="true" outlineLevel="0" collapsed="false">
      <c r="A871" s="144"/>
      <c r="B871" s="134"/>
      <c r="C871" s="135"/>
      <c r="D871" s="136"/>
      <c r="E871" s="42"/>
      <c r="F871" s="42"/>
      <c r="G871" s="137"/>
      <c r="H871" s="137"/>
    </row>
    <row r="872" customFormat="false" ht="18" hidden="false" customHeight="true" outlineLevel="0" collapsed="false">
      <c r="A872" s="144"/>
      <c r="B872" s="134"/>
      <c r="C872" s="135"/>
      <c r="D872" s="136"/>
      <c r="E872" s="42"/>
      <c r="F872" s="42"/>
      <c r="G872" s="137"/>
      <c r="H872" s="137"/>
    </row>
    <row r="873" customFormat="false" ht="18" hidden="false" customHeight="true" outlineLevel="0" collapsed="false">
      <c r="A873" s="144"/>
      <c r="B873" s="138"/>
      <c r="C873" s="146"/>
      <c r="D873" s="151"/>
      <c r="E873" s="42"/>
      <c r="F873" s="42"/>
      <c r="G873" s="137"/>
      <c r="H873" s="137"/>
    </row>
    <row r="874" customFormat="false" ht="18" hidden="false" customHeight="true" outlineLevel="0" collapsed="false">
      <c r="A874" s="144"/>
      <c r="B874" s="145"/>
      <c r="C874" s="146"/>
      <c r="D874" s="151"/>
      <c r="E874" s="42"/>
      <c r="F874" s="42"/>
      <c r="G874" s="137"/>
      <c r="H874" s="137"/>
    </row>
    <row r="875" customFormat="false" ht="18" hidden="false" customHeight="true" outlineLevel="0" collapsed="false">
      <c r="A875" s="144"/>
      <c r="B875" s="149"/>
      <c r="C875" s="150"/>
      <c r="D875" s="151"/>
      <c r="E875" s="42"/>
      <c r="F875" s="42"/>
      <c r="G875" s="137"/>
      <c r="H875" s="137"/>
    </row>
    <row r="876" customFormat="false" ht="18" hidden="false" customHeight="true" outlineLevel="0" collapsed="false">
      <c r="A876" s="144"/>
      <c r="B876" s="134"/>
      <c r="C876" s="135"/>
      <c r="D876" s="151"/>
      <c r="E876" s="42"/>
      <c r="F876" s="42"/>
      <c r="G876" s="137"/>
      <c r="H876" s="137"/>
    </row>
    <row r="877" customFormat="false" ht="18" hidden="false" customHeight="true" outlineLevel="0" collapsed="false">
      <c r="A877" s="144"/>
      <c r="B877" s="138"/>
      <c r="C877" s="146"/>
      <c r="D877" s="151"/>
      <c r="E877" s="42"/>
      <c r="F877" s="42"/>
      <c r="G877" s="137"/>
      <c r="H877" s="137"/>
    </row>
    <row r="878" customFormat="false" ht="18" hidden="false" customHeight="true" outlineLevel="0" collapsed="false">
      <c r="A878" s="144"/>
      <c r="B878" s="134"/>
      <c r="C878" s="135"/>
      <c r="D878" s="136"/>
      <c r="E878" s="42"/>
      <c r="F878" s="42"/>
      <c r="G878" s="137"/>
      <c r="H878" s="137"/>
    </row>
    <row r="879" customFormat="false" ht="18" hidden="false" customHeight="true" outlineLevel="0" collapsed="false">
      <c r="A879" s="144"/>
      <c r="B879" s="134"/>
      <c r="C879" s="135"/>
      <c r="D879" s="136"/>
      <c r="E879" s="42"/>
      <c r="F879" s="42"/>
      <c r="G879" s="137"/>
      <c r="H879" s="137"/>
    </row>
    <row r="880" customFormat="false" ht="18" hidden="false" customHeight="true" outlineLevel="0" collapsed="false">
      <c r="A880" s="144"/>
      <c r="B880" s="138"/>
      <c r="C880" s="146"/>
      <c r="D880" s="151"/>
      <c r="E880" s="42"/>
      <c r="F880" s="42"/>
      <c r="G880" s="137"/>
      <c r="H880" s="137"/>
    </row>
    <row r="881" customFormat="false" ht="18" hidden="false" customHeight="true" outlineLevel="0" collapsed="false">
      <c r="A881" s="144"/>
      <c r="B881" s="145"/>
      <c r="C881" s="146"/>
      <c r="D881" s="151"/>
      <c r="E881" s="42"/>
      <c r="F881" s="42"/>
      <c r="G881" s="137"/>
      <c r="H881" s="137"/>
    </row>
    <row r="882" customFormat="false" ht="18" hidden="false" customHeight="true" outlineLevel="0" collapsed="false">
      <c r="A882" s="144"/>
      <c r="B882" s="149"/>
      <c r="C882" s="150"/>
      <c r="D882" s="151"/>
      <c r="E882" s="42"/>
      <c r="F882" s="42"/>
      <c r="G882" s="137"/>
      <c r="H882" s="137"/>
    </row>
    <row r="883" customFormat="false" ht="18" hidden="false" customHeight="true" outlineLevel="0" collapsed="false">
      <c r="A883" s="144"/>
      <c r="B883" s="134"/>
      <c r="C883" s="135"/>
      <c r="D883" s="151"/>
      <c r="E883" s="42"/>
      <c r="F883" s="42"/>
      <c r="G883" s="137"/>
      <c r="H883" s="137"/>
    </row>
    <row r="884" customFormat="false" ht="18" hidden="false" customHeight="true" outlineLevel="0" collapsed="false">
      <c r="A884" s="144"/>
      <c r="B884" s="138"/>
      <c r="C884" s="146"/>
      <c r="D884" s="151"/>
      <c r="E884" s="42"/>
      <c r="F884" s="42"/>
      <c r="G884" s="137"/>
      <c r="H884" s="137"/>
    </row>
    <row r="885" customFormat="false" ht="18" hidden="false" customHeight="true" outlineLevel="0" collapsed="false">
      <c r="A885" s="144"/>
      <c r="B885" s="134"/>
      <c r="C885" s="135"/>
      <c r="D885" s="136"/>
      <c r="E885" s="42"/>
      <c r="F885" s="42"/>
      <c r="G885" s="137"/>
      <c r="H885" s="137"/>
    </row>
    <row r="886" customFormat="false" ht="18" hidden="false" customHeight="true" outlineLevel="0" collapsed="false">
      <c r="A886" s="144"/>
      <c r="B886" s="134"/>
      <c r="C886" s="135"/>
      <c r="D886" s="136"/>
      <c r="E886" s="42"/>
      <c r="F886" s="42"/>
      <c r="G886" s="137"/>
      <c r="H886" s="137"/>
    </row>
    <row r="887" customFormat="false" ht="18" hidden="false" customHeight="true" outlineLevel="0" collapsed="false">
      <c r="A887" s="144"/>
      <c r="B887" s="138"/>
      <c r="C887" s="146"/>
      <c r="D887" s="151"/>
      <c r="E887" s="42"/>
      <c r="F887" s="42"/>
      <c r="G887" s="137"/>
      <c r="H887" s="137"/>
    </row>
    <row r="888" customFormat="false" ht="18" hidden="false" customHeight="true" outlineLevel="0" collapsed="false">
      <c r="A888" s="144"/>
      <c r="B888" s="145"/>
      <c r="C888" s="146"/>
      <c r="D888" s="151"/>
      <c r="E888" s="42"/>
      <c r="F888" s="42"/>
      <c r="G888" s="137"/>
      <c r="H888" s="137"/>
    </row>
    <row r="889" customFormat="false" ht="18" hidden="false" customHeight="true" outlineLevel="0" collapsed="false">
      <c r="A889" s="144"/>
      <c r="B889" s="149"/>
      <c r="C889" s="150"/>
      <c r="D889" s="151"/>
      <c r="E889" s="42"/>
      <c r="F889" s="42"/>
      <c r="G889" s="137"/>
      <c r="H889" s="137"/>
    </row>
    <row r="890" customFormat="false" ht="18" hidden="false" customHeight="true" outlineLevel="0" collapsed="false">
      <c r="A890" s="144"/>
      <c r="B890" s="134"/>
      <c r="C890" s="135"/>
      <c r="D890" s="151"/>
      <c r="E890" s="42"/>
      <c r="F890" s="42"/>
      <c r="G890" s="137"/>
      <c r="H890" s="137"/>
    </row>
    <row r="891" customFormat="false" ht="18" hidden="false" customHeight="true" outlineLevel="0" collapsed="false">
      <c r="A891" s="144"/>
      <c r="B891" s="138"/>
      <c r="C891" s="146"/>
      <c r="D891" s="151"/>
      <c r="E891" s="42"/>
      <c r="F891" s="42"/>
      <c r="G891" s="137"/>
      <c r="H891" s="137"/>
    </row>
    <row r="892" customFormat="false" ht="18" hidden="false" customHeight="true" outlineLevel="0" collapsed="false">
      <c r="A892" s="144"/>
      <c r="B892" s="134"/>
      <c r="C892" s="135"/>
      <c r="D892" s="136"/>
      <c r="E892" s="42"/>
      <c r="F892" s="42"/>
      <c r="G892" s="137"/>
      <c r="H892" s="137"/>
    </row>
    <row r="893" customFormat="false" ht="18" hidden="false" customHeight="true" outlineLevel="0" collapsed="false">
      <c r="A893" s="144"/>
      <c r="B893" s="134"/>
      <c r="C893" s="135"/>
      <c r="D893" s="136"/>
      <c r="E893" s="42"/>
      <c r="F893" s="42"/>
      <c r="G893" s="137"/>
      <c r="H893" s="137"/>
    </row>
    <row r="894" customFormat="false" ht="18" hidden="false" customHeight="true" outlineLevel="0" collapsed="false">
      <c r="A894" s="144"/>
      <c r="B894" s="138"/>
      <c r="C894" s="146"/>
      <c r="D894" s="151"/>
      <c r="E894" s="42"/>
      <c r="F894" s="42"/>
      <c r="G894" s="137"/>
      <c r="H894" s="137"/>
    </row>
    <row r="895" customFormat="false" ht="18" hidden="false" customHeight="true" outlineLevel="0" collapsed="false">
      <c r="A895" s="144"/>
      <c r="B895" s="145"/>
      <c r="C895" s="146"/>
      <c r="D895" s="151"/>
      <c r="E895" s="42"/>
      <c r="F895" s="42"/>
      <c r="G895" s="137"/>
      <c r="H895" s="137"/>
    </row>
    <row r="896" customFormat="false" ht="18" hidden="false" customHeight="true" outlineLevel="0" collapsed="false">
      <c r="A896" s="144"/>
      <c r="B896" s="149"/>
      <c r="C896" s="150"/>
      <c r="D896" s="151"/>
      <c r="E896" s="42"/>
      <c r="F896" s="42"/>
      <c r="G896" s="137"/>
      <c r="H896" s="137"/>
    </row>
    <row r="897" customFormat="false" ht="18" hidden="false" customHeight="true" outlineLevel="0" collapsed="false">
      <c r="A897" s="144"/>
      <c r="B897" s="134"/>
      <c r="C897" s="135"/>
      <c r="D897" s="151"/>
      <c r="E897" s="42"/>
      <c r="F897" s="42"/>
      <c r="G897" s="137"/>
      <c r="H897" s="137"/>
    </row>
    <row r="898" customFormat="false" ht="18" hidden="false" customHeight="true" outlineLevel="0" collapsed="false">
      <c r="A898" s="144"/>
      <c r="B898" s="138"/>
      <c r="C898" s="146"/>
      <c r="D898" s="151"/>
      <c r="E898" s="42"/>
      <c r="F898" s="42"/>
      <c r="G898" s="137"/>
      <c r="H898" s="137"/>
    </row>
    <row r="899" customFormat="false" ht="18" hidden="false" customHeight="true" outlineLevel="0" collapsed="false">
      <c r="A899" s="144"/>
      <c r="B899" s="134"/>
      <c r="C899" s="135"/>
      <c r="D899" s="136"/>
      <c r="E899" s="42"/>
      <c r="F899" s="42"/>
      <c r="G899" s="137"/>
      <c r="H899" s="137"/>
    </row>
    <row r="900" customFormat="false" ht="18" hidden="false" customHeight="true" outlineLevel="0" collapsed="false">
      <c r="A900" s="144"/>
      <c r="B900" s="134"/>
      <c r="C900" s="135"/>
      <c r="D900" s="136"/>
      <c r="E900" s="42"/>
      <c r="F900" s="42"/>
      <c r="G900" s="137"/>
      <c r="H900" s="137"/>
    </row>
    <row r="901" customFormat="false" ht="18" hidden="false" customHeight="true" outlineLevel="0" collapsed="false">
      <c r="A901" s="144"/>
      <c r="B901" s="138"/>
      <c r="C901" s="146"/>
      <c r="D901" s="151"/>
      <c r="E901" s="42"/>
      <c r="F901" s="42"/>
      <c r="G901" s="137"/>
      <c r="H901" s="137"/>
    </row>
    <row r="902" customFormat="false" ht="18" hidden="false" customHeight="true" outlineLevel="0" collapsed="false">
      <c r="A902" s="144"/>
      <c r="B902" s="145"/>
      <c r="C902" s="146"/>
      <c r="D902" s="151"/>
      <c r="E902" s="42"/>
      <c r="F902" s="42"/>
      <c r="G902" s="137"/>
      <c r="H902" s="137"/>
    </row>
    <row r="903" customFormat="false" ht="18" hidden="false" customHeight="true" outlineLevel="0" collapsed="false">
      <c r="A903" s="144"/>
      <c r="B903" s="149"/>
      <c r="C903" s="150"/>
      <c r="D903" s="151"/>
      <c r="E903" s="42"/>
      <c r="F903" s="42"/>
      <c r="G903" s="137"/>
      <c r="H903" s="137"/>
    </row>
    <row r="904" customFormat="false" ht="18" hidden="false" customHeight="true" outlineLevel="0" collapsed="false">
      <c r="A904" s="144"/>
      <c r="B904" s="134"/>
      <c r="C904" s="135"/>
      <c r="D904" s="151"/>
      <c r="E904" s="42"/>
      <c r="F904" s="42"/>
      <c r="G904" s="137"/>
      <c r="H904" s="137"/>
    </row>
    <row r="905" customFormat="false" ht="18" hidden="false" customHeight="true" outlineLevel="0" collapsed="false">
      <c r="A905" s="144"/>
      <c r="B905" s="138"/>
      <c r="C905" s="146"/>
      <c r="D905" s="151"/>
      <c r="E905" s="42"/>
      <c r="F905" s="42"/>
      <c r="G905" s="137"/>
      <c r="H905" s="137"/>
    </row>
    <row r="906" customFormat="false" ht="18" hidden="false" customHeight="true" outlineLevel="0" collapsed="false">
      <c r="A906" s="144"/>
      <c r="B906" s="134"/>
      <c r="C906" s="135"/>
      <c r="D906" s="136"/>
      <c r="E906" s="42"/>
      <c r="F906" s="42"/>
      <c r="G906" s="137"/>
      <c r="H906" s="137"/>
    </row>
    <row r="907" customFormat="false" ht="18" hidden="false" customHeight="true" outlineLevel="0" collapsed="false">
      <c r="A907" s="144"/>
      <c r="B907" s="134"/>
      <c r="C907" s="135"/>
      <c r="D907" s="136"/>
      <c r="E907" s="42"/>
      <c r="F907" s="42"/>
      <c r="G907" s="137"/>
      <c r="H907" s="137"/>
    </row>
    <row r="908" customFormat="false" ht="18" hidden="false" customHeight="true" outlineLevel="0" collapsed="false">
      <c r="A908" s="144"/>
      <c r="B908" s="138"/>
      <c r="C908" s="146"/>
      <c r="D908" s="151"/>
      <c r="E908" s="42"/>
      <c r="F908" s="42"/>
      <c r="G908" s="137"/>
      <c r="H908" s="137"/>
    </row>
    <row r="909" customFormat="false" ht="18" hidden="false" customHeight="true" outlineLevel="0" collapsed="false">
      <c r="A909" s="144"/>
      <c r="B909" s="145"/>
      <c r="C909" s="146"/>
      <c r="D909" s="151"/>
      <c r="E909" s="42"/>
      <c r="F909" s="42"/>
      <c r="G909" s="137"/>
      <c r="H909" s="137"/>
    </row>
    <row r="910" customFormat="false" ht="18" hidden="false" customHeight="true" outlineLevel="0" collapsed="false">
      <c r="A910" s="144"/>
      <c r="B910" s="149"/>
      <c r="C910" s="150"/>
      <c r="D910" s="151"/>
      <c r="E910" s="42"/>
      <c r="F910" s="42"/>
      <c r="G910" s="137"/>
      <c r="H910" s="137"/>
    </row>
    <row r="911" customFormat="false" ht="18" hidden="false" customHeight="true" outlineLevel="0" collapsed="false">
      <c r="A911" s="133"/>
      <c r="B911" s="134"/>
      <c r="C911" s="135"/>
      <c r="D911" s="151"/>
      <c r="E911" s="42"/>
      <c r="F911" s="42"/>
      <c r="G911" s="137"/>
      <c r="H911" s="137"/>
    </row>
    <row r="912" customFormat="false" ht="18" hidden="false" customHeight="true" outlineLevel="0" collapsed="false">
      <c r="A912" s="144"/>
      <c r="B912" s="138"/>
      <c r="C912" s="146"/>
      <c r="D912" s="151"/>
      <c r="E912" s="42"/>
      <c r="F912" s="42"/>
      <c r="G912" s="137"/>
      <c r="H912" s="137"/>
    </row>
    <row r="913" customFormat="false" ht="18" hidden="false" customHeight="true" outlineLevel="0" collapsed="false">
      <c r="A913" s="144"/>
      <c r="B913" s="134"/>
      <c r="C913" s="135"/>
      <c r="D913" s="136"/>
      <c r="E913" s="42"/>
      <c r="F913" s="42"/>
      <c r="G913" s="137"/>
      <c r="H913" s="137"/>
    </row>
    <row r="914" customFormat="false" ht="18" hidden="false" customHeight="true" outlineLevel="0" collapsed="false">
      <c r="A914" s="144"/>
      <c r="B914" s="134"/>
      <c r="C914" s="135"/>
      <c r="D914" s="136"/>
      <c r="E914" s="42"/>
      <c r="F914" s="42"/>
      <c r="G914" s="137"/>
      <c r="H914" s="137"/>
    </row>
    <row r="915" customFormat="false" ht="18" hidden="false" customHeight="true" outlineLevel="0" collapsed="false">
      <c r="A915" s="144"/>
      <c r="B915" s="138"/>
      <c r="C915" s="146"/>
      <c r="D915" s="151"/>
      <c r="E915" s="42"/>
      <c r="F915" s="42"/>
      <c r="G915" s="137"/>
      <c r="H915" s="137"/>
    </row>
    <row r="916" customFormat="false" ht="18" hidden="false" customHeight="true" outlineLevel="0" collapsed="false">
      <c r="A916" s="144"/>
      <c r="B916" s="145"/>
      <c r="C916" s="146"/>
      <c r="D916" s="151"/>
      <c r="E916" s="42"/>
      <c r="F916" s="42"/>
      <c r="G916" s="137"/>
      <c r="H916" s="137"/>
    </row>
    <row r="917" customFormat="false" ht="18" hidden="false" customHeight="true" outlineLevel="0" collapsed="false">
      <c r="A917" s="144"/>
      <c r="B917" s="149"/>
      <c r="C917" s="150"/>
      <c r="D917" s="151"/>
      <c r="E917" s="144"/>
      <c r="F917" s="42"/>
      <c r="G917" s="137"/>
      <c r="H917" s="137"/>
    </row>
    <row r="918" customFormat="false" ht="18" hidden="false" customHeight="true" outlineLevel="0" collapsed="false">
      <c r="A918" s="133"/>
      <c r="B918" s="134"/>
      <c r="C918" s="135"/>
      <c r="D918" s="151"/>
      <c r="E918" s="42"/>
      <c r="F918" s="42"/>
      <c r="G918" s="137"/>
      <c r="H918" s="137"/>
    </row>
    <row r="919" customFormat="false" ht="18" hidden="false" customHeight="true" outlineLevel="0" collapsed="false">
      <c r="A919" s="144"/>
      <c r="B919" s="138"/>
      <c r="C919" s="146"/>
      <c r="D919" s="151"/>
      <c r="E919" s="42"/>
      <c r="F919" s="42"/>
      <c r="G919" s="137"/>
      <c r="H919" s="137"/>
    </row>
    <row r="920" customFormat="false" ht="18" hidden="false" customHeight="true" outlineLevel="0" collapsed="false">
      <c r="A920" s="144"/>
      <c r="B920" s="134"/>
      <c r="C920" s="135"/>
      <c r="D920" s="136"/>
      <c r="E920" s="42"/>
      <c r="F920" s="42"/>
      <c r="G920" s="137"/>
      <c r="H920" s="137"/>
    </row>
    <row r="921" customFormat="false" ht="18" hidden="false" customHeight="true" outlineLevel="0" collapsed="false">
      <c r="A921" s="144"/>
      <c r="B921" s="134"/>
      <c r="C921" s="135"/>
      <c r="D921" s="136"/>
      <c r="E921" s="42"/>
      <c r="F921" s="42"/>
      <c r="G921" s="137"/>
      <c r="H921" s="137"/>
    </row>
    <row r="922" customFormat="false" ht="18" hidden="false" customHeight="true" outlineLevel="0" collapsed="false">
      <c r="A922" s="144"/>
      <c r="B922" s="138"/>
      <c r="C922" s="146"/>
      <c r="D922" s="151"/>
      <c r="E922" s="42"/>
      <c r="F922" s="42"/>
      <c r="G922" s="137"/>
      <c r="H922" s="137"/>
    </row>
    <row r="923" customFormat="false" ht="18" hidden="false" customHeight="true" outlineLevel="0" collapsed="false">
      <c r="A923" s="144"/>
      <c r="B923" s="145"/>
      <c r="C923" s="146"/>
      <c r="D923" s="151"/>
      <c r="E923" s="42"/>
      <c r="F923" s="42"/>
      <c r="G923" s="137"/>
      <c r="H923" s="137"/>
    </row>
    <row r="924" customFormat="false" ht="18" hidden="false" customHeight="true" outlineLevel="0" collapsed="false">
      <c r="A924" s="144"/>
      <c r="B924" s="149"/>
      <c r="C924" s="150"/>
      <c r="D924" s="152"/>
      <c r="E924" s="137"/>
      <c r="F924" s="137"/>
      <c r="G924" s="137"/>
      <c r="H924" s="137"/>
    </row>
    <row r="925" customFormat="false" ht="18" hidden="false" customHeight="true" outlineLevel="0" collapsed="false">
      <c r="A925" s="133"/>
      <c r="B925" s="134"/>
      <c r="C925" s="135"/>
      <c r="D925" s="151"/>
      <c r="E925" s="42"/>
      <c r="F925" s="42"/>
      <c r="G925" s="137"/>
      <c r="H925" s="137"/>
    </row>
    <row r="926" customFormat="false" ht="18" hidden="false" customHeight="true" outlineLevel="0" collapsed="false">
      <c r="A926" s="144"/>
      <c r="B926" s="138"/>
      <c r="C926" s="146"/>
      <c r="D926" s="151"/>
      <c r="E926" s="42"/>
      <c r="F926" s="42"/>
      <c r="G926" s="137"/>
      <c r="H926" s="137"/>
    </row>
    <row r="927" customFormat="false" ht="18" hidden="false" customHeight="true" outlineLevel="0" collapsed="false">
      <c r="A927" s="144"/>
      <c r="B927" s="134"/>
      <c r="C927" s="135"/>
      <c r="D927" s="136"/>
      <c r="E927" s="42"/>
      <c r="F927" s="42"/>
      <c r="G927" s="137"/>
      <c r="H927" s="137"/>
    </row>
    <row r="928" customFormat="false" ht="18" hidden="false" customHeight="true" outlineLevel="0" collapsed="false">
      <c r="A928" s="144"/>
      <c r="B928" s="134"/>
      <c r="C928" s="135"/>
      <c r="D928" s="136"/>
      <c r="E928" s="42"/>
      <c r="F928" s="42"/>
      <c r="G928" s="137"/>
      <c r="H928" s="137"/>
    </row>
    <row r="929" customFormat="false" ht="18" hidden="false" customHeight="true" outlineLevel="0" collapsed="false">
      <c r="A929" s="144"/>
      <c r="B929" s="138"/>
      <c r="C929" s="146"/>
      <c r="D929" s="151"/>
      <c r="E929" s="42"/>
      <c r="F929" s="42"/>
      <c r="G929" s="137"/>
      <c r="H929" s="137"/>
    </row>
    <row r="930" customFormat="false" ht="18" hidden="false" customHeight="true" outlineLevel="0" collapsed="false">
      <c r="A930" s="144"/>
      <c r="B930" s="138"/>
      <c r="C930" s="135"/>
      <c r="D930" s="151"/>
      <c r="E930" s="42"/>
      <c r="F930" s="42"/>
      <c r="G930" s="137"/>
      <c r="H930" s="42"/>
    </row>
    <row r="931" customFormat="false" ht="18" hidden="false" customHeight="true" outlineLevel="0" collapsed="false">
      <c r="A931" s="144"/>
      <c r="B931" s="149"/>
      <c r="C931" s="150"/>
      <c r="D931" s="151"/>
      <c r="E931" s="42"/>
      <c r="F931" s="42"/>
      <c r="G931" s="137"/>
      <c r="H931" s="137"/>
    </row>
    <row r="932" customFormat="false" ht="18" hidden="false" customHeight="true" outlineLevel="0" collapsed="false">
      <c r="A932" s="133"/>
      <c r="B932" s="134"/>
      <c r="C932" s="135"/>
      <c r="D932" s="151"/>
      <c r="E932" s="42"/>
      <c r="F932" s="42"/>
      <c r="G932" s="137"/>
      <c r="H932" s="42"/>
    </row>
    <row r="933" customFormat="false" ht="18" hidden="false" customHeight="true" outlineLevel="0" collapsed="false">
      <c r="A933" s="144"/>
      <c r="B933" s="138"/>
      <c r="C933" s="146"/>
      <c r="D933" s="151"/>
      <c r="E933" s="42"/>
      <c r="F933" s="42"/>
      <c r="G933" s="137"/>
      <c r="H933" s="42"/>
    </row>
    <row r="934" customFormat="false" ht="18" hidden="false" customHeight="true" outlineLevel="0" collapsed="false">
      <c r="A934" s="144"/>
      <c r="B934" s="134"/>
      <c r="C934" s="135"/>
      <c r="D934" s="136"/>
      <c r="E934" s="42"/>
      <c r="F934" s="42"/>
      <c r="G934" s="137"/>
      <c r="H934" s="42"/>
    </row>
    <row r="935" customFormat="false" ht="18" hidden="false" customHeight="true" outlineLevel="0" collapsed="false">
      <c r="A935" s="144"/>
      <c r="B935" s="134"/>
      <c r="C935" s="135"/>
      <c r="D935" s="136"/>
      <c r="E935" s="42"/>
      <c r="F935" s="42"/>
      <c r="G935" s="137"/>
      <c r="H935" s="42"/>
    </row>
    <row r="936" customFormat="false" ht="18" hidden="false" customHeight="true" outlineLevel="0" collapsed="false">
      <c r="A936" s="144"/>
      <c r="B936" s="138"/>
      <c r="C936" s="146"/>
      <c r="D936" s="151"/>
      <c r="E936" s="42"/>
      <c r="F936" s="42"/>
      <c r="G936" s="137"/>
      <c r="H936" s="42"/>
    </row>
    <row r="937" customFormat="false" ht="18" hidden="false" customHeight="true" outlineLevel="0" collapsed="false">
      <c r="A937" s="144"/>
      <c r="B937" s="138"/>
      <c r="C937" s="135"/>
      <c r="D937" s="151"/>
      <c r="E937" s="42"/>
      <c r="F937" s="42"/>
      <c r="G937" s="137"/>
      <c r="H937" s="42"/>
    </row>
    <row r="938" customFormat="false" ht="18" hidden="false" customHeight="true" outlineLevel="0" collapsed="false">
      <c r="A938" s="144"/>
      <c r="B938" s="149"/>
      <c r="C938" s="150"/>
      <c r="D938" s="151"/>
      <c r="E938" s="42"/>
      <c r="F938" s="42"/>
      <c r="G938" s="137"/>
      <c r="H938" s="137"/>
    </row>
    <row r="939" customFormat="false" ht="18" hidden="false" customHeight="true" outlineLevel="0" collapsed="false">
      <c r="A939" s="133"/>
      <c r="B939" s="134"/>
      <c r="C939" s="135"/>
      <c r="D939" s="151"/>
      <c r="E939" s="42"/>
      <c r="F939" s="42"/>
      <c r="G939" s="137"/>
      <c r="H939" s="137"/>
    </row>
    <row r="940" customFormat="false" ht="18" hidden="false" customHeight="true" outlineLevel="0" collapsed="false">
      <c r="A940" s="144"/>
      <c r="B940" s="138"/>
      <c r="C940" s="146"/>
      <c r="D940" s="151"/>
      <c r="E940" s="42"/>
      <c r="F940" s="42"/>
      <c r="G940" s="137"/>
      <c r="H940" s="137"/>
    </row>
    <row r="941" customFormat="false" ht="18" hidden="false" customHeight="true" outlineLevel="0" collapsed="false">
      <c r="A941" s="144"/>
      <c r="B941" s="134"/>
      <c r="C941" s="135"/>
      <c r="D941" s="136"/>
      <c r="E941" s="42"/>
      <c r="F941" s="42"/>
      <c r="G941" s="137"/>
      <c r="H941" s="137"/>
    </row>
    <row r="942" customFormat="false" ht="18" hidden="false" customHeight="true" outlineLevel="0" collapsed="false">
      <c r="A942" s="144"/>
      <c r="B942" s="134"/>
      <c r="C942" s="135"/>
      <c r="D942" s="136"/>
      <c r="E942" s="42"/>
      <c r="F942" s="42"/>
      <c r="G942" s="137"/>
      <c r="H942" s="137"/>
    </row>
    <row r="943" customFormat="false" ht="18" hidden="false" customHeight="true" outlineLevel="0" collapsed="false">
      <c r="A943" s="144"/>
      <c r="B943" s="138"/>
      <c r="C943" s="146"/>
      <c r="D943" s="151"/>
      <c r="E943" s="42"/>
      <c r="F943" s="42"/>
      <c r="G943" s="137"/>
      <c r="H943" s="137"/>
    </row>
    <row r="944" customFormat="false" ht="18" hidden="false" customHeight="true" outlineLevel="0" collapsed="false">
      <c r="A944" s="144"/>
      <c r="B944" s="138"/>
      <c r="C944" s="135"/>
      <c r="D944" s="151"/>
      <c r="E944" s="42"/>
      <c r="F944" s="42"/>
      <c r="G944" s="137"/>
      <c r="H944" s="137"/>
    </row>
    <row r="945" customFormat="false" ht="18" hidden="false" customHeight="true" outlineLevel="0" collapsed="false">
      <c r="A945" s="144"/>
      <c r="B945" s="149"/>
      <c r="C945" s="150"/>
      <c r="D945" s="151"/>
      <c r="E945" s="42"/>
      <c r="F945" s="42"/>
      <c r="G945" s="137"/>
      <c r="H945" s="137"/>
    </row>
    <row r="946" customFormat="false" ht="18" hidden="false" customHeight="true" outlineLevel="0" collapsed="false">
      <c r="A946" s="133"/>
      <c r="B946" s="134"/>
      <c r="C946" s="135"/>
      <c r="D946" s="151"/>
      <c r="E946" s="42"/>
      <c r="F946" s="42"/>
      <c r="G946" s="137"/>
      <c r="H946" s="137"/>
    </row>
    <row r="947" customFormat="false" ht="18" hidden="false" customHeight="true" outlineLevel="0" collapsed="false">
      <c r="A947" s="144"/>
      <c r="B947" s="138"/>
      <c r="C947" s="146"/>
      <c r="D947" s="151"/>
      <c r="E947" s="42"/>
      <c r="F947" s="42"/>
      <c r="G947" s="137"/>
      <c r="H947" s="137"/>
    </row>
    <row r="948" customFormat="false" ht="18" hidden="false" customHeight="true" outlineLevel="0" collapsed="false">
      <c r="A948" s="144"/>
      <c r="B948" s="134"/>
      <c r="C948" s="135"/>
      <c r="D948" s="136"/>
      <c r="E948" s="42"/>
      <c r="F948" s="42"/>
      <c r="G948" s="137"/>
      <c r="H948" s="137"/>
    </row>
    <row r="949" customFormat="false" ht="18" hidden="false" customHeight="true" outlineLevel="0" collapsed="false">
      <c r="A949" s="144"/>
      <c r="B949" s="134"/>
      <c r="C949" s="135"/>
      <c r="D949" s="136"/>
      <c r="E949" s="42"/>
      <c r="F949" s="42"/>
      <c r="G949" s="137"/>
      <c r="H949" s="42"/>
    </row>
    <row r="950" customFormat="false" ht="18" hidden="false" customHeight="true" outlineLevel="0" collapsed="false">
      <c r="A950" s="144"/>
      <c r="B950" s="138"/>
      <c r="C950" s="146"/>
      <c r="D950" s="151"/>
      <c r="E950" s="42"/>
      <c r="F950" s="42"/>
      <c r="G950" s="137"/>
      <c r="H950" s="42"/>
    </row>
    <row r="951" customFormat="false" ht="18" hidden="false" customHeight="true" outlineLevel="0" collapsed="false">
      <c r="A951" s="144"/>
      <c r="B951" s="138"/>
      <c r="C951" s="135"/>
      <c r="D951" s="151"/>
      <c r="E951" s="42"/>
      <c r="F951" s="42"/>
      <c r="G951" s="137"/>
      <c r="H951" s="42"/>
    </row>
    <row r="952" customFormat="false" ht="18" hidden="false" customHeight="true" outlineLevel="0" collapsed="false">
      <c r="A952" s="144"/>
      <c r="B952" s="149"/>
      <c r="C952" s="150"/>
      <c r="D952" s="42"/>
      <c r="E952" s="42"/>
      <c r="F952" s="42"/>
      <c r="G952" s="137"/>
      <c r="H952" s="137"/>
    </row>
    <row r="953" customFormat="false" ht="18" hidden="false" customHeight="true" outlineLevel="0" collapsed="false">
      <c r="A953" s="133"/>
      <c r="B953" s="134"/>
      <c r="C953" s="135"/>
      <c r="D953" s="151"/>
      <c r="E953" s="42"/>
      <c r="F953" s="42"/>
      <c r="G953" s="137"/>
      <c r="H953" s="137"/>
    </row>
    <row r="954" customFormat="false" ht="18" hidden="false" customHeight="true" outlineLevel="0" collapsed="false">
      <c r="A954" s="144"/>
      <c r="B954" s="138"/>
      <c r="C954" s="146"/>
      <c r="D954" s="151"/>
      <c r="E954" s="42"/>
      <c r="F954" s="42"/>
      <c r="G954" s="137"/>
      <c r="H954" s="137"/>
    </row>
    <row r="955" customFormat="false" ht="18" hidden="false" customHeight="true" outlineLevel="0" collapsed="false">
      <c r="A955" s="144"/>
      <c r="B955" s="134"/>
      <c r="C955" s="135"/>
      <c r="D955" s="136"/>
      <c r="E955" s="42"/>
      <c r="F955" s="42"/>
      <c r="G955" s="137"/>
      <c r="H955" s="137"/>
    </row>
    <row r="956" customFormat="false" ht="18" hidden="false" customHeight="true" outlineLevel="0" collapsed="false">
      <c r="A956" s="144"/>
      <c r="B956" s="134"/>
      <c r="C956" s="135"/>
      <c r="D956" s="136"/>
      <c r="E956" s="42"/>
      <c r="F956" s="42"/>
      <c r="G956" s="137"/>
      <c r="H956" s="42"/>
    </row>
    <row r="957" customFormat="false" ht="18" hidden="false" customHeight="true" outlineLevel="0" collapsed="false">
      <c r="A957" s="144"/>
      <c r="B957" s="138"/>
      <c r="C957" s="146"/>
      <c r="D957" s="151"/>
      <c r="E957" s="42"/>
      <c r="F957" s="42"/>
      <c r="G957" s="137"/>
      <c r="H957" s="42"/>
    </row>
    <row r="958" customFormat="false" ht="18" hidden="false" customHeight="true" outlineLevel="0" collapsed="false">
      <c r="A958" s="144"/>
      <c r="B958" s="138"/>
      <c r="C958" s="135"/>
      <c r="D958" s="151"/>
      <c r="E958" s="42"/>
      <c r="F958" s="42"/>
      <c r="G958" s="137"/>
      <c r="H958" s="42"/>
    </row>
    <row r="959" customFormat="false" ht="18" hidden="false" customHeight="true" outlineLevel="0" collapsed="false">
      <c r="A959" s="144"/>
      <c r="B959" s="149"/>
      <c r="C959" s="150"/>
      <c r="D959" s="42"/>
      <c r="E959" s="42"/>
      <c r="F959" s="42"/>
      <c r="G959" s="137"/>
      <c r="H959" s="137"/>
    </row>
    <row r="960" customFormat="false" ht="18" hidden="false" customHeight="true" outlineLevel="0" collapsed="false">
      <c r="A960" s="133"/>
      <c r="B960" s="134"/>
      <c r="C960" s="135"/>
      <c r="D960" s="151"/>
      <c r="E960" s="42"/>
      <c r="F960" s="42"/>
      <c r="G960" s="137"/>
      <c r="H960" s="137"/>
    </row>
    <row r="961" customFormat="false" ht="18" hidden="false" customHeight="true" outlineLevel="0" collapsed="false">
      <c r="A961" s="144"/>
      <c r="B961" s="138"/>
      <c r="C961" s="146"/>
      <c r="D961" s="151"/>
      <c r="E961" s="42"/>
      <c r="F961" s="42"/>
      <c r="G961" s="137"/>
      <c r="H961" s="137"/>
    </row>
    <row r="962" customFormat="false" ht="18" hidden="false" customHeight="true" outlineLevel="0" collapsed="false">
      <c r="A962" s="144"/>
      <c r="B962" s="134"/>
      <c r="C962" s="135"/>
      <c r="D962" s="136"/>
      <c r="E962" s="42"/>
      <c r="F962" s="42"/>
      <c r="G962" s="137"/>
      <c r="H962" s="137"/>
    </row>
    <row r="963" customFormat="false" ht="18" hidden="false" customHeight="true" outlineLevel="0" collapsed="false">
      <c r="A963" s="144"/>
      <c r="B963" s="134"/>
      <c r="C963" s="135"/>
      <c r="D963" s="136"/>
      <c r="E963" s="42"/>
      <c r="F963" s="42"/>
      <c r="G963" s="137"/>
      <c r="H963" s="42"/>
    </row>
    <row r="964" customFormat="false" ht="18" hidden="false" customHeight="true" outlineLevel="0" collapsed="false">
      <c r="A964" s="144"/>
      <c r="B964" s="138"/>
      <c r="C964" s="146"/>
      <c r="D964" s="151"/>
      <c r="E964" s="42"/>
      <c r="F964" s="42"/>
      <c r="G964" s="137"/>
      <c r="H964" s="137"/>
    </row>
    <row r="965" customFormat="false" ht="18" hidden="false" customHeight="true" outlineLevel="0" collapsed="false">
      <c r="A965" s="144"/>
      <c r="B965" s="138"/>
      <c r="C965" s="135"/>
      <c r="D965" s="151"/>
      <c r="E965" s="42"/>
      <c r="F965" s="42"/>
      <c r="G965" s="137"/>
      <c r="H965" s="137"/>
    </row>
    <row r="966" customFormat="false" ht="18" hidden="false" customHeight="true" outlineLevel="0" collapsed="false">
      <c r="A966" s="144"/>
      <c r="B966" s="149"/>
      <c r="C966" s="150"/>
      <c r="D966" s="42"/>
      <c r="E966" s="42"/>
      <c r="F966" s="42"/>
      <c r="G966" s="137"/>
      <c r="H966" s="137"/>
    </row>
    <row r="967" customFormat="false" ht="18" hidden="false" customHeight="true" outlineLevel="0" collapsed="false">
      <c r="A967" s="133"/>
      <c r="B967" s="134"/>
      <c r="C967" s="135"/>
      <c r="D967" s="151"/>
      <c r="E967" s="42"/>
      <c r="F967" s="42"/>
      <c r="G967" s="137"/>
      <c r="H967" s="137"/>
    </row>
    <row r="968" customFormat="false" ht="18" hidden="false" customHeight="true" outlineLevel="0" collapsed="false">
      <c r="A968" s="144"/>
      <c r="B968" s="138"/>
      <c r="C968" s="146"/>
      <c r="D968" s="151"/>
      <c r="E968" s="42"/>
      <c r="F968" s="42"/>
      <c r="G968" s="137"/>
      <c r="H968" s="137"/>
    </row>
    <row r="969" customFormat="false" ht="18" hidden="false" customHeight="true" outlineLevel="0" collapsed="false">
      <c r="A969" s="144"/>
      <c r="B969" s="134"/>
      <c r="C969" s="135"/>
      <c r="D969" s="136"/>
      <c r="E969" s="42"/>
      <c r="F969" s="42"/>
      <c r="G969" s="137"/>
      <c r="H969" s="137"/>
    </row>
    <row r="970" customFormat="false" ht="18" hidden="false" customHeight="true" outlineLevel="0" collapsed="false">
      <c r="A970" s="144"/>
      <c r="B970" s="134"/>
      <c r="C970" s="135"/>
      <c r="D970" s="136"/>
      <c r="E970" s="42"/>
      <c r="F970" s="42"/>
      <c r="G970" s="137"/>
      <c r="H970" s="137"/>
    </row>
    <row r="971" customFormat="false" ht="18" hidden="false" customHeight="true" outlineLevel="0" collapsed="false">
      <c r="A971" s="144"/>
      <c r="B971" s="138"/>
      <c r="C971" s="146"/>
      <c r="D971" s="151"/>
      <c r="E971" s="42"/>
      <c r="F971" s="42"/>
      <c r="G971" s="137"/>
      <c r="H971" s="137"/>
    </row>
    <row r="972" customFormat="false" ht="18" hidden="false" customHeight="true" outlineLevel="0" collapsed="false">
      <c r="A972" s="144"/>
      <c r="B972" s="138"/>
      <c r="C972" s="135"/>
      <c r="D972" s="151"/>
      <c r="E972" s="42"/>
      <c r="F972" s="42"/>
      <c r="G972" s="137"/>
      <c r="H972" s="137"/>
    </row>
    <row r="973" customFormat="false" ht="18" hidden="false" customHeight="true" outlineLevel="0" collapsed="false">
      <c r="A973" s="144"/>
      <c r="B973" s="149"/>
      <c r="C973" s="150"/>
      <c r="D973" s="42"/>
      <c r="E973" s="42"/>
      <c r="F973" s="42"/>
      <c r="G973" s="137"/>
      <c r="H973" s="137"/>
    </row>
    <row r="974" customFormat="false" ht="18" hidden="false" customHeight="true" outlineLevel="0" collapsed="false">
      <c r="A974" s="133"/>
      <c r="B974" s="134"/>
      <c r="C974" s="135"/>
      <c r="D974" s="151"/>
      <c r="E974" s="42"/>
      <c r="F974" s="42"/>
      <c r="G974" s="137"/>
      <c r="H974" s="137"/>
    </row>
    <row r="975" customFormat="false" ht="18" hidden="false" customHeight="true" outlineLevel="0" collapsed="false">
      <c r="A975" s="144"/>
      <c r="B975" s="138"/>
      <c r="C975" s="146"/>
      <c r="D975" s="151"/>
      <c r="E975" s="42"/>
      <c r="F975" s="42"/>
      <c r="G975" s="137"/>
      <c r="H975" s="137"/>
    </row>
    <row r="976" customFormat="false" ht="18" hidden="false" customHeight="true" outlineLevel="0" collapsed="false">
      <c r="A976" s="144"/>
      <c r="B976" s="134"/>
      <c r="C976" s="135"/>
      <c r="D976" s="136"/>
      <c r="E976" s="42"/>
      <c r="F976" s="42"/>
      <c r="G976" s="137"/>
      <c r="H976" s="137"/>
    </row>
    <row r="977" customFormat="false" ht="18" hidden="false" customHeight="true" outlineLevel="0" collapsed="false">
      <c r="A977" s="144"/>
      <c r="B977" s="134"/>
      <c r="C977" s="135"/>
      <c r="D977" s="136"/>
      <c r="E977" s="42"/>
      <c r="F977" s="42"/>
      <c r="G977" s="137"/>
      <c r="H977" s="137"/>
    </row>
    <row r="978" customFormat="false" ht="18" hidden="false" customHeight="true" outlineLevel="0" collapsed="false">
      <c r="A978" s="144"/>
      <c r="B978" s="138"/>
      <c r="C978" s="146"/>
      <c r="D978" s="151"/>
      <c r="E978" s="42"/>
      <c r="F978" s="42"/>
      <c r="G978" s="137"/>
      <c r="H978" s="137"/>
    </row>
    <row r="979" customFormat="false" ht="18" hidden="false" customHeight="true" outlineLevel="0" collapsed="false">
      <c r="A979" s="144"/>
      <c r="B979" s="138"/>
      <c r="C979" s="135"/>
      <c r="D979" s="151"/>
      <c r="E979" s="42"/>
      <c r="F979" s="42"/>
      <c r="G979" s="137"/>
      <c r="H979" s="137"/>
    </row>
    <row r="980" customFormat="false" ht="18" hidden="false" customHeight="true" outlineLevel="0" collapsed="false">
      <c r="A980" s="144"/>
      <c r="B980" s="149"/>
      <c r="C980" s="150"/>
      <c r="D980" s="151"/>
      <c r="E980" s="42"/>
      <c r="F980" s="42"/>
      <c r="G980" s="137"/>
      <c r="H980" s="137"/>
    </row>
    <row r="981" customFormat="false" ht="18" hidden="false" customHeight="true" outlineLevel="0" collapsed="false">
      <c r="A981" s="133"/>
      <c r="B981" s="134"/>
      <c r="C981" s="135"/>
      <c r="D981" s="151"/>
      <c r="E981" s="42"/>
      <c r="F981" s="42"/>
      <c r="G981" s="137"/>
      <c r="H981" s="137"/>
    </row>
    <row r="982" customFormat="false" ht="18" hidden="false" customHeight="true" outlineLevel="0" collapsed="false">
      <c r="A982" s="144"/>
      <c r="B982" s="138"/>
      <c r="C982" s="146"/>
      <c r="D982" s="151"/>
      <c r="E982" s="42"/>
      <c r="F982" s="42"/>
      <c r="G982" s="137"/>
      <c r="H982" s="137"/>
    </row>
    <row r="983" customFormat="false" ht="18" hidden="false" customHeight="true" outlineLevel="0" collapsed="false">
      <c r="A983" s="144"/>
      <c r="B983" s="134"/>
      <c r="C983" s="135"/>
      <c r="D983" s="136"/>
      <c r="E983" s="42"/>
      <c r="F983" s="42"/>
      <c r="G983" s="137"/>
      <c r="H983" s="137"/>
    </row>
    <row r="984" customFormat="false" ht="18" hidden="false" customHeight="true" outlineLevel="0" collapsed="false">
      <c r="A984" s="144"/>
      <c r="B984" s="134"/>
      <c r="C984" s="135"/>
      <c r="D984" s="136"/>
      <c r="E984" s="42"/>
      <c r="F984" s="42"/>
      <c r="G984" s="137"/>
      <c r="H984" s="137"/>
    </row>
    <row r="985" customFormat="false" ht="18" hidden="false" customHeight="true" outlineLevel="0" collapsed="false">
      <c r="A985" s="144"/>
      <c r="B985" s="138"/>
      <c r="C985" s="146"/>
      <c r="D985" s="151"/>
      <c r="E985" s="42"/>
      <c r="F985" s="42"/>
      <c r="G985" s="137"/>
      <c r="H985" s="137"/>
    </row>
    <row r="986" customFormat="false" ht="18" hidden="false" customHeight="true" outlineLevel="0" collapsed="false">
      <c r="A986" s="144"/>
      <c r="B986" s="138"/>
      <c r="C986" s="135"/>
      <c r="D986" s="151"/>
      <c r="E986" s="42"/>
      <c r="F986" s="42"/>
      <c r="G986" s="137"/>
      <c r="H986" s="137"/>
    </row>
    <row r="987" customFormat="false" ht="18" hidden="false" customHeight="true" outlineLevel="0" collapsed="false">
      <c r="A987" s="144"/>
      <c r="B987" s="149"/>
      <c r="C987" s="150"/>
      <c r="D987" s="151"/>
      <c r="E987" s="42"/>
      <c r="F987" s="42"/>
      <c r="G987" s="137"/>
      <c r="H987" s="137"/>
    </row>
    <row r="988" customFormat="false" ht="18" hidden="false" customHeight="true" outlineLevel="0" collapsed="false">
      <c r="A988" s="133"/>
      <c r="B988" s="134"/>
      <c r="C988" s="135"/>
      <c r="D988" s="151"/>
      <c r="E988" s="42"/>
      <c r="F988" s="42"/>
      <c r="G988" s="137"/>
      <c r="H988" s="137"/>
    </row>
    <row r="989" customFormat="false" ht="18" hidden="false" customHeight="true" outlineLevel="0" collapsed="false">
      <c r="A989" s="144"/>
      <c r="B989" s="138"/>
      <c r="C989" s="146"/>
      <c r="D989" s="151"/>
      <c r="E989" s="42"/>
      <c r="F989" s="42"/>
      <c r="G989" s="137"/>
      <c r="H989" s="137"/>
    </row>
    <row r="990" customFormat="false" ht="18" hidden="false" customHeight="true" outlineLevel="0" collapsed="false">
      <c r="A990" s="144"/>
      <c r="B990" s="134"/>
      <c r="C990" s="135"/>
      <c r="D990" s="136"/>
      <c r="E990" s="42"/>
      <c r="F990" s="42"/>
      <c r="G990" s="137"/>
      <c r="H990" s="137"/>
    </row>
    <row r="991" customFormat="false" ht="18" hidden="false" customHeight="true" outlineLevel="0" collapsed="false">
      <c r="A991" s="144"/>
      <c r="B991" s="134"/>
      <c r="C991" s="135"/>
      <c r="D991" s="136"/>
      <c r="E991" s="42"/>
      <c r="F991" s="42"/>
      <c r="G991" s="137"/>
      <c r="H991" s="137"/>
    </row>
    <row r="992" customFormat="false" ht="18" hidden="false" customHeight="true" outlineLevel="0" collapsed="false">
      <c r="A992" s="144"/>
      <c r="B992" s="138"/>
      <c r="C992" s="146"/>
      <c r="D992" s="151"/>
      <c r="E992" s="42"/>
      <c r="F992" s="42"/>
      <c r="G992" s="137"/>
      <c r="H992" s="137"/>
    </row>
    <row r="993" customFormat="false" ht="18" hidden="false" customHeight="true" outlineLevel="0" collapsed="false">
      <c r="A993" s="144"/>
      <c r="B993" s="138"/>
      <c r="C993" s="135"/>
      <c r="D993" s="151"/>
      <c r="E993" s="42"/>
      <c r="F993" s="42"/>
      <c r="G993" s="137"/>
      <c r="H993" s="137"/>
    </row>
    <row r="994" customFormat="false" ht="18" hidden="false" customHeight="true" outlineLevel="0" collapsed="false">
      <c r="A994" s="144"/>
      <c r="B994" s="149"/>
      <c r="C994" s="150"/>
      <c r="D994" s="42"/>
      <c r="E994" s="42"/>
      <c r="F994" s="42"/>
      <c r="G994" s="137"/>
      <c r="H994" s="137"/>
    </row>
    <row r="995" customFormat="false" ht="18" hidden="false" customHeight="true" outlineLevel="0" collapsed="false">
      <c r="A995" s="133"/>
      <c r="B995" s="134"/>
      <c r="C995" s="135"/>
      <c r="D995" s="151"/>
      <c r="E995" s="42"/>
      <c r="F995" s="42"/>
      <c r="G995" s="137"/>
      <c r="H995" s="137"/>
    </row>
    <row r="996" customFormat="false" ht="18" hidden="false" customHeight="true" outlineLevel="0" collapsed="false">
      <c r="A996" s="144"/>
      <c r="B996" s="138"/>
      <c r="C996" s="146"/>
      <c r="D996" s="151"/>
      <c r="E996" s="42"/>
      <c r="F996" s="42"/>
      <c r="G996" s="137"/>
      <c r="H996" s="137"/>
    </row>
    <row r="997" customFormat="false" ht="18" hidden="false" customHeight="true" outlineLevel="0" collapsed="false">
      <c r="A997" s="144"/>
      <c r="B997" s="134"/>
      <c r="C997" s="135"/>
      <c r="D997" s="136"/>
      <c r="E997" s="42"/>
      <c r="F997" s="42"/>
      <c r="G997" s="137"/>
      <c r="H997" s="137"/>
    </row>
    <row r="998" customFormat="false" ht="18" hidden="false" customHeight="true" outlineLevel="0" collapsed="false">
      <c r="A998" s="144"/>
      <c r="B998" s="134"/>
      <c r="C998" s="135"/>
      <c r="D998" s="136"/>
      <c r="E998" s="42"/>
      <c r="F998" s="42"/>
      <c r="G998" s="137"/>
      <c r="H998" s="137"/>
    </row>
    <row r="999" customFormat="false" ht="18" hidden="false" customHeight="true" outlineLevel="0" collapsed="false">
      <c r="A999" s="144"/>
      <c r="B999" s="138"/>
      <c r="C999" s="146"/>
      <c r="D999" s="151"/>
      <c r="E999" s="42"/>
      <c r="F999" s="42"/>
      <c r="G999" s="137"/>
      <c r="H999" s="137"/>
    </row>
    <row r="1000" customFormat="false" ht="18" hidden="false" customHeight="true" outlineLevel="0" collapsed="false">
      <c r="A1000" s="144"/>
      <c r="B1000" s="138"/>
      <c r="C1000" s="135"/>
      <c r="D1000" s="151"/>
      <c r="E1000" s="42"/>
      <c r="F1000" s="42"/>
      <c r="G1000" s="137"/>
      <c r="H1000" s="137"/>
    </row>
    <row r="1001" customFormat="false" ht="18" hidden="false" customHeight="true" outlineLevel="0" collapsed="false">
      <c r="A1001" s="144"/>
      <c r="B1001" s="149"/>
      <c r="C1001" s="150"/>
      <c r="D1001" s="42"/>
      <c r="E1001" s="42"/>
      <c r="F1001" s="42"/>
      <c r="G1001" s="137"/>
      <c r="H1001" s="137"/>
    </row>
    <row r="1002" customFormat="false" ht="18" hidden="false" customHeight="true" outlineLevel="0" collapsed="false">
      <c r="A1002" s="133"/>
      <c r="B1002" s="134"/>
      <c r="C1002" s="135"/>
      <c r="D1002" s="151"/>
      <c r="E1002" s="42"/>
      <c r="F1002" s="42"/>
      <c r="G1002" s="137"/>
      <c r="H1002" s="137"/>
    </row>
    <row r="1003" customFormat="false" ht="18" hidden="false" customHeight="true" outlineLevel="0" collapsed="false">
      <c r="A1003" s="144"/>
      <c r="B1003" s="138"/>
      <c r="C1003" s="146"/>
      <c r="D1003" s="151"/>
      <c r="E1003" s="42"/>
      <c r="F1003" s="42"/>
      <c r="G1003" s="137"/>
      <c r="H1003" s="137"/>
    </row>
    <row r="1004" customFormat="false" ht="18" hidden="false" customHeight="true" outlineLevel="0" collapsed="false">
      <c r="A1004" s="144"/>
      <c r="B1004" s="134"/>
      <c r="C1004" s="135"/>
      <c r="D1004" s="136"/>
      <c r="E1004" s="42"/>
      <c r="F1004" s="42"/>
      <c r="G1004" s="137"/>
      <c r="H1004" s="137"/>
    </row>
    <row r="1005" customFormat="false" ht="18" hidden="false" customHeight="true" outlineLevel="0" collapsed="false">
      <c r="A1005" s="144"/>
      <c r="B1005" s="134"/>
      <c r="C1005" s="135"/>
      <c r="D1005" s="136"/>
      <c r="E1005" s="42"/>
      <c r="F1005" s="42"/>
      <c r="G1005" s="137"/>
      <c r="H1005" s="137"/>
    </row>
    <row r="1006" customFormat="false" ht="18" hidden="false" customHeight="true" outlineLevel="0" collapsed="false">
      <c r="A1006" s="144"/>
      <c r="B1006" s="138"/>
      <c r="C1006" s="146"/>
      <c r="D1006" s="151"/>
      <c r="E1006" s="42"/>
      <c r="F1006" s="42"/>
      <c r="G1006" s="137"/>
      <c r="H1006" s="137"/>
    </row>
    <row r="1007" customFormat="false" ht="18" hidden="false" customHeight="true" outlineLevel="0" collapsed="false">
      <c r="A1007" s="144"/>
      <c r="B1007" s="138"/>
      <c r="C1007" s="135"/>
      <c r="D1007" s="151"/>
      <c r="E1007" s="42"/>
      <c r="F1007" s="42"/>
      <c r="G1007" s="137"/>
      <c r="H1007" s="137"/>
    </row>
    <row r="1008" customFormat="false" ht="18" hidden="false" customHeight="true" outlineLevel="0" collapsed="false">
      <c r="A1008" s="144"/>
      <c r="B1008" s="149"/>
      <c r="C1008" s="150"/>
      <c r="D1008" s="42"/>
      <c r="E1008" s="42"/>
      <c r="F1008" s="42"/>
      <c r="G1008" s="137"/>
      <c r="H1008" s="137"/>
    </row>
    <row r="1009" customFormat="false" ht="18" hidden="false" customHeight="true" outlineLevel="0" collapsed="false">
      <c r="A1009" s="133"/>
      <c r="B1009" s="134"/>
      <c r="C1009" s="135"/>
      <c r="D1009" s="151"/>
      <c r="E1009" s="42"/>
      <c r="F1009" s="42"/>
      <c r="G1009" s="137"/>
      <c r="H1009" s="137"/>
    </row>
    <row r="1010" customFormat="false" ht="18" hidden="false" customHeight="true" outlineLevel="0" collapsed="false">
      <c r="A1010" s="144"/>
      <c r="B1010" s="138"/>
      <c r="C1010" s="146"/>
      <c r="D1010" s="151"/>
      <c r="E1010" s="42"/>
      <c r="F1010" s="42"/>
      <c r="G1010" s="137"/>
      <c r="H1010" s="137"/>
    </row>
    <row r="1011" customFormat="false" ht="18" hidden="false" customHeight="true" outlineLevel="0" collapsed="false">
      <c r="A1011" s="144"/>
      <c r="B1011" s="134"/>
      <c r="C1011" s="135"/>
      <c r="D1011" s="136"/>
      <c r="E1011" s="42"/>
      <c r="F1011" s="42"/>
      <c r="G1011" s="137"/>
      <c r="H1011" s="137"/>
    </row>
    <row r="1012" customFormat="false" ht="18" hidden="false" customHeight="true" outlineLevel="0" collapsed="false">
      <c r="A1012" s="144"/>
      <c r="B1012" s="134"/>
      <c r="C1012" s="135"/>
      <c r="D1012" s="136"/>
      <c r="E1012" s="42"/>
      <c r="F1012" s="42"/>
      <c r="G1012" s="137"/>
      <c r="H1012" s="137"/>
    </row>
    <row r="1013" customFormat="false" ht="18" hidden="false" customHeight="true" outlineLevel="0" collapsed="false">
      <c r="A1013" s="144"/>
      <c r="B1013" s="138"/>
      <c r="C1013" s="146"/>
      <c r="D1013" s="151"/>
      <c r="E1013" s="42"/>
      <c r="F1013" s="42"/>
      <c r="G1013" s="137"/>
      <c r="H1013" s="137"/>
    </row>
    <row r="1014" customFormat="false" ht="18" hidden="false" customHeight="true" outlineLevel="0" collapsed="false">
      <c r="A1014" s="144"/>
      <c r="B1014" s="138"/>
      <c r="C1014" s="135"/>
      <c r="D1014" s="151"/>
      <c r="E1014" s="42"/>
      <c r="F1014" s="42"/>
      <c r="G1014" s="137"/>
      <c r="H1014" s="137"/>
    </row>
    <row r="1015" customFormat="false" ht="18" hidden="false" customHeight="true" outlineLevel="0" collapsed="false">
      <c r="A1015" s="144"/>
      <c r="B1015" s="149"/>
      <c r="C1015" s="150"/>
      <c r="D1015" s="151"/>
      <c r="E1015" s="42"/>
      <c r="F1015" s="42"/>
      <c r="G1015" s="137"/>
      <c r="H1015" s="137"/>
    </row>
    <row r="1016" customFormat="false" ht="18" hidden="false" customHeight="true" outlineLevel="0" collapsed="false">
      <c r="A1016" s="133"/>
      <c r="B1016" s="134"/>
      <c r="C1016" s="135"/>
      <c r="D1016" s="151"/>
      <c r="E1016" s="42"/>
      <c r="F1016" s="42"/>
      <c r="G1016" s="137"/>
      <c r="H1016" s="137"/>
    </row>
    <row r="1017" customFormat="false" ht="18" hidden="false" customHeight="true" outlineLevel="0" collapsed="false">
      <c r="A1017" s="144"/>
      <c r="B1017" s="138"/>
      <c r="C1017" s="146"/>
      <c r="D1017" s="151"/>
      <c r="E1017" s="42"/>
      <c r="F1017" s="42"/>
      <c r="G1017" s="137"/>
      <c r="H1017" s="137"/>
    </row>
    <row r="1018" customFormat="false" ht="18" hidden="false" customHeight="true" outlineLevel="0" collapsed="false">
      <c r="A1018" s="144"/>
      <c r="B1018" s="134"/>
      <c r="C1018" s="135"/>
      <c r="D1018" s="136"/>
      <c r="E1018" s="42"/>
      <c r="F1018" s="42"/>
      <c r="G1018" s="137"/>
      <c r="H1018" s="137"/>
    </row>
    <row r="1019" customFormat="false" ht="18" hidden="false" customHeight="true" outlineLevel="0" collapsed="false">
      <c r="A1019" s="144"/>
      <c r="B1019" s="134"/>
      <c r="C1019" s="135"/>
      <c r="D1019" s="136"/>
      <c r="E1019" s="42"/>
      <c r="F1019" s="42"/>
      <c r="G1019" s="137"/>
      <c r="H1019" s="137"/>
    </row>
    <row r="1020" customFormat="false" ht="18" hidden="false" customHeight="true" outlineLevel="0" collapsed="false">
      <c r="A1020" s="144"/>
      <c r="B1020" s="138"/>
      <c r="C1020" s="146"/>
      <c r="D1020" s="151"/>
      <c r="E1020" s="42"/>
      <c r="F1020" s="42"/>
      <c r="G1020" s="137"/>
      <c r="H1020" s="137"/>
    </row>
    <row r="1021" customFormat="false" ht="18" hidden="false" customHeight="true" outlineLevel="0" collapsed="false">
      <c r="A1021" s="144"/>
      <c r="B1021" s="138"/>
      <c r="C1021" s="135"/>
      <c r="D1021" s="151"/>
      <c r="E1021" s="42"/>
      <c r="F1021" s="42"/>
      <c r="G1021" s="137"/>
      <c r="H1021" s="137"/>
    </row>
    <row r="1022" customFormat="false" ht="18" hidden="false" customHeight="true" outlineLevel="0" collapsed="false">
      <c r="A1022" s="144"/>
      <c r="B1022" s="149"/>
      <c r="C1022" s="150"/>
      <c r="D1022" s="152"/>
      <c r="E1022" s="137"/>
      <c r="F1022" s="137"/>
      <c r="G1022" s="137"/>
      <c r="H1022" s="137"/>
    </row>
    <row r="1023" customFormat="false" ht="18" hidden="false" customHeight="true" outlineLevel="0" collapsed="false">
      <c r="A1023" s="133"/>
      <c r="B1023" s="134"/>
      <c r="C1023" s="135"/>
      <c r="D1023" s="151"/>
      <c r="E1023" s="42"/>
      <c r="F1023" s="42"/>
      <c r="G1023" s="137"/>
      <c r="H1023" s="137"/>
    </row>
    <row r="1024" customFormat="false" ht="18" hidden="false" customHeight="true" outlineLevel="0" collapsed="false">
      <c r="A1024" s="144"/>
      <c r="B1024" s="138"/>
      <c r="C1024" s="146"/>
      <c r="D1024" s="151"/>
      <c r="E1024" s="42"/>
      <c r="F1024" s="42"/>
      <c r="G1024" s="137"/>
      <c r="H1024" s="137"/>
    </row>
    <row r="1025" customFormat="false" ht="18" hidden="false" customHeight="true" outlineLevel="0" collapsed="false">
      <c r="A1025" s="144"/>
      <c r="B1025" s="134"/>
      <c r="C1025" s="135"/>
      <c r="D1025" s="136"/>
      <c r="E1025" s="42"/>
      <c r="F1025" s="42"/>
      <c r="G1025" s="137"/>
      <c r="H1025" s="137"/>
    </row>
    <row r="1026" customFormat="false" ht="18" hidden="false" customHeight="true" outlineLevel="0" collapsed="false">
      <c r="A1026" s="144"/>
      <c r="B1026" s="134"/>
      <c r="C1026" s="135"/>
      <c r="D1026" s="136"/>
      <c r="E1026" s="42"/>
      <c r="F1026" s="42"/>
      <c r="G1026" s="137"/>
      <c r="H1026" s="137"/>
    </row>
    <row r="1027" customFormat="false" ht="18" hidden="false" customHeight="true" outlineLevel="0" collapsed="false">
      <c r="A1027" s="144"/>
      <c r="B1027" s="138"/>
      <c r="C1027" s="146"/>
      <c r="D1027" s="151"/>
      <c r="E1027" s="42"/>
      <c r="F1027" s="42"/>
      <c r="G1027" s="137"/>
      <c r="H1027" s="137"/>
    </row>
    <row r="1028" customFormat="false" ht="18" hidden="false" customHeight="true" outlineLevel="0" collapsed="false">
      <c r="A1028" s="144"/>
      <c r="B1028" s="138"/>
      <c r="C1028" s="135"/>
      <c r="D1028" s="151"/>
      <c r="E1028" s="42"/>
      <c r="F1028" s="42"/>
      <c r="G1028" s="137"/>
      <c r="H1028" s="42"/>
    </row>
    <row r="1029" customFormat="false" ht="53.25" hidden="false" customHeight="true" outlineLevel="0" collapsed="false">
      <c r="A1029" s="144"/>
      <c r="B1029" s="149"/>
      <c r="C1029" s="150"/>
      <c r="D1029" s="151"/>
      <c r="E1029" s="42"/>
      <c r="F1029" s="42"/>
      <c r="G1029" s="137"/>
      <c r="H1029" s="137"/>
    </row>
    <row r="1030" customFormat="false" ht="18" hidden="false" customHeight="true" outlineLevel="0" collapsed="false">
      <c r="A1030" s="133"/>
      <c r="B1030" s="134"/>
      <c r="C1030" s="135"/>
      <c r="D1030" s="151"/>
      <c r="E1030" s="42"/>
      <c r="F1030" s="42"/>
      <c r="G1030" s="137"/>
      <c r="H1030" s="42"/>
    </row>
    <row r="1031" customFormat="false" ht="18" hidden="false" customHeight="true" outlineLevel="0" collapsed="false">
      <c r="A1031" s="144"/>
      <c r="B1031" s="138"/>
      <c r="C1031" s="135"/>
      <c r="D1031" s="151"/>
      <c r="E1031" s="42"/>
      <c r="F1031" s="42"/>
      <c r="G1031" s="137"/>
      <c r="H1031" s="42"/>
    </row>
    <row r="1032" customFormat="false" ht="18" hidden="false" customHeight="true" outlineLevel="0" collapsed="false">
      <c r="A1032" s="144"/>
      <c r="B1032" s="134"/>
      <c r="C1032" s="135"/>
      <c r="D1032" s="136"/>
      <c r="E1032" s="42"/>
      <c r="F1032" s="42"/>
      <c r="G1032" s="137"/>
      <c r="H1032" s="143"/>
    </row>
    <row r="1033" customFormat="false" ht="18" hidden="false" customHeight="true" outlineLevel="0" collapsed="false">
      <c r="A1033" s="144"/>
      <c r="B1033" s="134"/>
      <c r="C1033" s="135"/>
      <c r="D1033" s="136"/>
      <c r="E1033" s="42"/>
      <c r="F1033" s="42"/>
      <c r="G1033" s="137"/>
      <c r="H1033" s="42"/>
    </row>
    <row r="1034" customFormat="false" ht="18" hidden="false" customHeight="true" outlineLevel="0" collapsed="false">
      <c r="A1034" s="144"/>
      <c r="B1034" s="138"/>
      <c r="C1034" s="135"/>
      <c r="D1034" s="151"/>
      <c r="E1034" s="42"/>
      <c r="F1034" s="42"/>
      <c r="G1034" s="137"/>
      <c r="H1034" s="42"/>
    </row>
    <row r="1035" customFormat="false" ht="18" hidden="false" customHeight="true" outlineLevel="0" collapsed="false">
      <c r="A1035" s="144"/>
      <c r="B1035" s="134"/>
      <c r="C1035" s="135"/>
      <c r="D1035" s="151"/>
      <c r="E1035" s="42"/>
      <c r="F1035" s="42"/>
      <c r="G1035" s="137"/>
      <c r="H1035" s="42"/>
    </row>
    <row r="1036" customFormat="false" ht="73.5" hidden="false" customHeight="true" outlineLevel="0" collapsed="false">
      <c r="A1036" s="144"/>
      <c r="B1036" s="149"/>
      <c r="C1036" s="150"/>
      <c r="D1036" s="151"/>
      <c r="E1036" s="42"/>
      <c r="F1036" s="42"/>
      <c r="G1036" s="137"/>
      <c r="H1036" s="137"/>
    </row>
    <row r="1037" customFormat="false" ht="18" hidden="false" customHeight="true" outlineLevel="0" collapsed="false">
      <c r="A1037" s="133"/>
      <c r="B1037" s="134"/>
      <c r="C1037" s="135"/>
      <c r="D1037" s="151"/>
      <c r="E1037" s="42"/>
      <c r="F1037" s="42"/>
      <c r="G1037" s="137"/>
      <c r="H1037" s="42"/>
    </row>
    <row r="1038" customFormat="false" ht="18" hidden="false" customHeight="true" outlineLevel="0" collapsed="false">
      <c r="A1038" s="144"/>
      <c r="B1038" s="138"/>
      <c r="C1038" s="135"/>
      <c r="D1038" s="151"/>
      <c r="E1038" s="42"/>
      <c r="F1038" s="42"/>
      <c r="G1038" s="137"/>
      <c r="H1038" s="137"/>
    </row>
    <row r="1039" customFormat="false" ht="18" hidden="false" customHeight="true" outlineLevel="0" collapsed="false">
      <c r="A1039" s="144"/>
      <c r="B1039" s="134"/>
      <c r="C1039" s="135"/>
      <c r="D1039" s="136"/>
      <c r="E1039" s="42"/>
      <c r="F1039" s="42"/>
      <c r="G1039" s="137"/>
      <c r="H1039" s="42"/>
    </row>
    <row r="1040" customFormat="false" ht="18" hidden="false" customHeight="true" outlineLevel="0" collapsed="false">
      <c r="A1040" s="144"/>
      <c r="B1040" s="134"/>
      <c r="C1040" s="135"/>
      <c r="D1040" s="136"/>
      <c r="E1040" s="42"/>
      <c r="F1040" s="42"/>
      <c r="G1040" s="137"/>
      <c r="H1040" s="42"/>
    </row>
    <row r="1041" customFormat="false" ht="18" hidden="false" customHeight="true" outlineLevel="0" collapsed="false">
      <c r="A1041" s="144"/>
      <c r="B1041" s="138"/>
      <c r="C1041" s="135"/>
      <c r="D1041" s="151"/>
      <c r="E1041" s="42"/>
      <c r="F1041" s="42"/>
      <c r="G1041" s="137"/>
      <c r="H1041" s="42"/>
    </row>
    <row r="1042" customFormat="false" ht="18" hidden="false" customHeight="true" outlineLevel="0" collapsed="false">
      <c r="A1042" s="144"/>
      <c r="B1042" s="138"/>
      <c r="C1042" s="135"/>
      <c r="D1042" s="136"/>
      <c r="E1042" s="42"/>
      <c r="F1042" s="42"/>
      <c r="G1042" s="137"/>
      <c r="H1042" s="42"/>
    </row>
    <row r="1043" customFormat="false" ht="91.5" hidden="false" customHeight="true" outlineLevel="0" collapsed="false">
      <c r="A1043" s="144"/>
      <c r="B1043" s="149"/>
      <c r="C1043" s="150"/>
      <c r="D1043" s="136"/>
      <c r="E1043" s="42"/>
      <c r="F1043" s="42"/>
      <c r="G1043" s="137"/>
      <c r="H1043" s="137"/>
    </row>
    <row r="1044" customFormat="false" ht="18" hidden="false" customHeight="true" outlineLevel="0" collapsed="false">
      <c r="A1044" s="133"/>
      <c r="B1044" s="134"/>
      <c r="C1044" s="135"/>
      <c r="D1044" s="151"/>
      <c r="E1044" s="42"/>
      <c r="F1044" s="42"/>
      <c r="G1044" s="137"/>
      <c r="H1044" s="137"/>
    </row>
    <row r="1045" customFormat="false" ht="18" hidden="false" customHeight="true" outlineLevel="0" collapsed="false">
      <c r="A1045" s="144"/>
      <c r="B1045" s="138"/>
      <c r="C1045" s="135"/>
      <c r="D1045" s="151"/>
      <c r="E1045" s="42"/>
      <c r="F1045" s="42"/>
      <c r="G1045" s="137"/>
      <c r="H1045" s="42"/>
    </row>
    <row r="1046" customFormat="false" ht="18" hidden="false" customHeight="true" outlineLevel="0" collapsed="false">
      <c r="A1046" s="144"/>
      <c r="B1046" s="134"/>
      <c r="C1046" s="135"/>
      <c r="D1046" s="136"/>
      <c r="E1046" s="42"/>
      <c r="F1046" s="42"/>
      <c r="G1046" s="137"/>
      <c r="H1046" s="42"/>
    </row>
    <row r="1047" customFormat="false" ht="18" hidden="false" customHeight="true" outlineLevel="0" collapsed="false">
      <c r="A1047" s="144"/>
      <c r="B1047" s="134"/>
      <c r="C1047" s="135"/>
      <c r="D1047" s="136"/>
      <c r="E1047" s="42"/>
      <c r="F1047" s="42"/>
      <c r="G1047" s="137"/>
      <c r="H1047" s="42"/>
    </row>
    <row r="1048" customFormat="false" ht="18" hidden="false" customHeight="true" outlineLevel="0" collapsed="false">
      <c r="A1048" s="144"/>
      <c r="B1048" s="138"/>
      <c r="C1048" s="135"/>
      <c r="D1048" s="151"/>
      <c r="E1048" s="42"/>
      <c r="F1048" s="42"/>
      <c r="G1048" s="137"/>
      <c r="H1048" s="42"/>
    </row>
    <row r="1049" customFormat="false" ht="18" hidden="false" customHeight="true" outlineLevel="0" collapsed="false">
      <c r="A1049" s="144"/>
      <c r="B1049" s="138"/>
      <c r="C1049" s="135"/>
      <c r="D1049" s="136"/>
      <c r="E1049" s="42"/>
      <c r="F1049" s="42"/>
      <c r="G1049" s="137"/>
      <c r="H1049" s="42"/>
    </row>
    <row r="1050" customFormat="false" ht="18" hidden="false" customHeight="true" outlineLevel="0" collapsed="false">
      <c r="A1050" s="144"/>
      <c r="B1050" s="149"/>
      <c r="C1050" s="150"/>
      <c r="D1050" s="42"/>
      <c r="E1050" s="42"/>
      <c r="F1050" s="42"/>
      <c r="G1050" s="137"/>
      <c r="H1050" s="137"/>
    </row>
    <row r="1051" customFormat="false" ht="18" hidden="false" customHeight="true" outlineLevel="0" collapsed="false">
      <c r="A1051" s="133"/>
      <c r="B1051" s="134"/>
      <c r="C1051" s="135"/>
      <c r="D1051" s="42"/>
      <c r="E1051" s="42"/>
      <c r="F1051" s="42"/>
      <c r="G1051" s="137"/>
      <c r="H1051" s="42"/>
    </row>
    <row r="1052" customFormat="false" ht="18" hidden="false" customHeight="true" outlineLevel="0" collapsed="false">
      <c r="A1052" s="133"/>
      <c r="B1052" s="138"/>
      <c r="C1052" s="135"/>
      <c r="D1052" s="151"/>
      <c r="E1052" s="42"/>
      <c r="F1052" s="42"/>
      <c r="G1052" s="137"/>
      <c r="H1052" s="42"/>
    </row>
    <row r="1053" customFormat="false" ht="18" hidden="false" customHeight="true" outlineLevel="0" collapsed="false">
      <c r="A1053" s="133"/>
      <c r="B1053" s="134"/>
      <c r="C1053" s="135"/>
      <c r="D1053" s="136"/>
      <c r="E1053" s="42"/>
      <c r="F1053" s="42"/>
      <c r="G1053" s="137"/>
      <c r="H1053" s="42"/>
    </row>
    <row r="1054" customFormat="false" ht="18" hidden="false" customHeight="true" outlineLevel="0" collapsed="false">
      <c r="A1054" s="133"/>
      <c r="B1054" s="134"/>
      <c r="C1054" s="135"/>
      <c r="D1054" s="136"/>
      <c r="E1054" s="42"/>
      <c r="F1054" s="42"/>
      <c r="G1054" s="137"/>
      <c r="H1054" s="42"/>
    </row>
    <row r="1055" customFormat="false" ht="18" hidden="false" customHeight="true" outlineLevel="0" collapsed="false">
      <c r="A1055" s="133"/>
      <c r="B1055" s="138"/>
      <c r="C1055" s="135"/>
      <c r="D1055" s="151"/>
      <c r="E1055" s="42"/>
      <c r="F1055" s="42"/>
      <c r="G1055" s="137"/>
      <c r="H1055" s="137"/>
    </row>
    <row r="1056" customFormat="false" ht="18" hidden="false" customHeight="true" outlineLevel="0" collapsed="false">
      <c r="A1056" s="133"/>
      <c r="B1056" s="138"/>
      <c r="C1056" s="135"/>
      <c r="D1056" s="42"/>
      <c r="E1056" s="42"/>
      <c r="F1056" s="42"/>
      <c r="G1056" s="137"/>
      <c r="H1056" s="137"/>
    </row>
    <row r="1057" customFormat="false" ht="18" hidden="false" customHeight="true" outlineLevel="0" collapsed="false">
      <c r="A1057" s="144"/>
      <c r="B1057" s="149"/>
      <c r="C1057" s="150"/>
      <c r="D1057" s="42"/>
      <c r="E1057" s="42"/>
      <c r="F1057" s="42"/>
      <c r="G1057" s="137"/>
      <c r="H1057" s="137"/>
    </row>
    <row r="1058" customFormat="false" ht="18" hidden="false" customHeight="true" outlineLevel="0" collapsed="false">
      <c r="A1058" s="133"/>
      <c r="B1058" s="134"/>
      <c r="C1058" s="135"/>
      <c r="D1058" s="42"/>
      <c r="E1058" s="42"/>
      <c r="F1058" s="42"/>
      <c r="G1058" s="137"/>
      <c r="H1058" s="137"/>
    </row>
    <row r="1059" customFormat="false" ht="18" hidden="false" customHeight="true" outlineLevel="0" collapsed="false">
      <c r="A1059" s="133"/>
      <c r="B1059" s="138"/>
      <c r="C1059" s="135"/>
      <c r="D1059" s="151"/>
      <c r="E1059" s="42"/>
      <c r="F1059" s="42"/>
      <c r="G1059" s="137"/>
      <c r="H1059" s="137"/>
    </row>
    <row r="1060" customFormat="false" ht="18" hidden="false" customHeight="true" outlineLevel="0" collapsed="false">
      <c r="A1060" s="133"/>
      <c r="B1060" s="134"/>
      <c r="C1060" s="135"/>
      <c r="D1060" s="136"/>
      <c r="E1060" s="42"/>
      <c r="F1060" s="42"/>
      <c r="G1060" s="137"/>
      <c r="H1060" s="137"/>
    </row>
    <row r="1061" customFormat="false" ht="18" hidden="false" customHeight="true" outlineLevel="0" collapsed="false">
      <c r="A1061" s="133"/>
      <c r="B1061" s="134"/>
      <c r="C1061" s="135"/>
      <c r="D1061" s="136"/>
      <c r="E1061" s="42"/>
      <c r="F1061" s="42"/>
      <c r="G1061" s="137"/>
      <c r="H1061" s="137"/>
    </row>
    <row r="1062" customFormat="false" ht="18" hidden="false" customHeight="true" outlineLevel="0" collapsed="false">
      <c r="A1062" s="133"/>
      <c r="B1062" s="138"/>
      <c r="C1062" s="135"/>
      <c r="D1062" s="151"/>
      <c r="E1062" s="42"/>
      <c r="F1062" s="42"/>
      <c r="G1062" s="137"/>
      <c r="H1062" s="137"/>
    </row>
    <row r="1063" customFormat="false" ht="18" hidden="false" customHeight="true" outlineLevel="0" collapsed="false">
      <c r="A1063" s="133"/>
      <c r="B1063" s="138"/>
      <c r="C1063" s="135"/>
      <c r="D1063" s="42"/>
      <c r="E1063" s="42"/>
      <c r="F1063" s="42"/>
      <c r="G1063" s="137"/>
      <c r="H1063" s="137"/>
    </row>
    <row r="1064" customFormat="false" ht="18" hidden="false" customHeight="true" outlineLevel="0" collapsed="false">
      <c r="A1064" s="144"/>
      <c r="B1064" s="149"/>
      <c r="C1064" s="150"/>
      <c r="D1064" s="42"/>
      <c r="E1064" s="42"/>
      <c r="F1064" s="42"/>
      <c r="G1064" s="137"/>
      <c r="H1064" s="137"/>
    </row>
    <row r="1065" customFormat="false" ht="18" hidden="false" customHeight="true" outlineLevel="0" collapsed="false">
      <c r="A1065" s="133"/>
      <c r="B1065" s="134"/>
      <c r="C1065" s="135"/>
      <c r="D1065" s="42"/>
      <c r="E1065" s="42"/>
      <c r="F1065" s="42"/>
      <c r="G1065" s="137"/>
      <c r="H1065" s="137"/>
    </row>
    <row r="1066" customFormat="false" ht="18" hidden="false" customHeight="true" outlineLevel="0" collapsed="false">
      <c r="A1066" s="133"/>
      <c r="B1066" s="134"/>
      <c r="C1066" s="135"/>
      <c r="D1066" s="151"/>
      <c r="E1066" s="42"/>
      <c r="F1066" s="42"/>
      <c r="G1066" s="137"/>
      <c r="H1066" s="137"/>
    </row>
    <row r="1067" customFormat="false" ht="18" hidden="false" customHeight="true" outlineLevel="0" collapsed="false">
      <c r="A1067" s="133"/>
      <c r="B1067" s="134"/>
      <c r="C1067" s="135"/>
      <c r="D1067" s="151"/>
      <c r="E1067" s="42"/>
      <c r="F1067" s="42"/>
      <c r="G1067" s="137"/>
      <c r="H1067" s="137"/>
    </row>
    <row r="1068" customFormat="false" ht="18" hidden="false" customHeight="true" outlineLevel="0" collapsed="false">
      <c r="A1068" s="133"/>
      <c r="B1068" s="138"/>
      <c r="C1068" s="135"/>
      <c r="D1068" s="151"/>
      <c r="E1068" s="42"/>
      <c r="F1068" s="42"/>
      <c r="G1068" s="137"/>
      <c r="H1068" s="137"/>
    </row>
    <row r="1069" customFormat="false" ht="18" hidden="false" customHeight="true" outlineLevel="0" collapsed="false">
      <c r="A1069" s="133"/>
      <c r="B1069" s="134"/>
      <c r="C1069" s="135"/>
      <c r="D1069" s="136"/>
      <c r="E1069" s="42"/>
      <c r="F1069" s="42"/>
      <c r="G1069" s="137"/>
      <c r="H1069" s="137"/>
    </row>
    <row r="1070" customFormat="false" ht="18" hidden="false" customHeight="true" outlineLevel="0" collapsed="false">
      <c r="A1070" s="133"/>
      <c r="B1070" s="134"/>
      <c r="C1070" s="135"/>
      <c r="D1070" s="136"/>
      <c r="E1070" s="42"/>
      <c r="F1070" s="42"/>
      <c r="G1070" s="137"/>
      <c r="H1070" s="137"/>
    </row>
    <row r="1071" customFormat="false" ht="18" hidden="false" customHeight="true" outlineLevel="0" collapsed="false">
      <c r="A1071" s="133"/>
      <c r="B1071" s="138"/>
      <c r="C1071" s="135"/>
      <c r="D1071" s="151"/>
      <c r="E1071" s="42"/>
      <c r="F1071" s="42"/>
      <c r="G1071" s="137"/>
      <c r="H1071" s="137"/>
    </row>
    <row r="1072" customFormat="false" ht="18" hidden="false" customHeight="true" outlineLevel="0" collapsed="false">
      <c r="A1072" s="133"/>
      <c r="B1072" s="138"/>
      <c r="C1072" s="135"/>
      <c r="D1072" s="42"/>
      <c r="E1072" s="42"/>
      <c r="F1072" s="42"/>
      <c r="G1072" s="137"/>
      <c r="H1072" s="137"/>
    </row>
    <row r="1073" customFormat="false" ht="18" hidden="false" customHeight="true" outlineLevel="0" collapsed="false">
      <c r="A1073" s="144"/>
      <c r="B1073" s="149"/>
      <c r="C1073" s="150"/>
      <c r="D1073" s="42"/>
      <c r="E1073" s="42"/>
      <c r="F1073" s="42"/>
      <c r="G1073" s="137"/>
      <c r="H1073" s="137"/>
    </row>
    <row r="1074" customFormat="false" ht="18" hidden="false" customHeight="true" outlineLevel="0" collapsed="false">
      <c r="A1074" s="133"/>
      <c r="B1074" s="134"/>
      <c r="C1074" s="135"/>
      <c r="D1074" s="151"/>
      <c r="E1074" s="42"/>
      <c r="F1074" s="42"/>
      <c r="G1074" s="137"/>
      <c r="H1074" s="137"/>
    </row>
    <row r="1075" customFormat="false" ht="18" hidden="false" customHeight="true" outlineLevel="0" collapsed="false">
      <c r="A1075" s="133"/>
      <c r="B1075" s="138"/>
      <c r="C1075" s="146"/>
      <c r="D1075" s="151"/>
      <c r="E1075" s="42"/>
      <c r="F1075" s="42"/>
      <c r="G1075" s="137"/>
      <c r="H1075" s="42"/>
    </row>
    <row r="1076" customFormat="false" ht="18" hidden="false" customHeight="true" outlineLevel="0" collapsed="false">
      <c r="A1076" s="133"/>
      <c r="B1076" s="134"/>
      <c r="C1076" s="135"/>
      <c r="D1076" s="136"/>
      <c r="E1076" s="42"/>
      <c r="F1076" s="42"/>
      <c r="G1076" s="137"/>
      <c r="H1076" s="42"/>
    </row>
    <row r="1077" customFormat="false" ht="18" hidden="false" customHeight="true" outlineLevel="0" collapsed="false">
      <c r="A1077" s="133"/>
      <c r="B1077" s="134"/>
      <c r="C1077" s="135"/>
      <c r="D1077" s="136"/>
      <c r="E1077" s="42"/>
      <c r="F1077" s="42"/>
      <c r="G1077" s="137"/>
      <c r="H1077" s="42"/>
    </row>
    <row r="1078" customFormat="false" ht="18" hidden="false" customHeight="true" outlineLevel="0" collapsed="false">
      <c r="A1078" s="133"/>
      <c r="B1078" s="138"/>
      <c r="C1078" s="146"/>
      <c r="D1078" s="151"/>
      <c r="E1078" s="42"/>
      <c r="F1078" s="42"/>
      <c r="G1078" s="137"/>
      <c r="H1078" s="42"/>
    </row>
    <row r="1079" customFormat="false" ht="18" hidden="false" customHeight="true" outlineLevel="0" collapsed="false">
      <c r="A1079" s="133"/>
      <c r="B1079" s="138"/>
      <c r="C1079" s="135"/>
      <c r="D1079" s="42"/>
      <c r="E1079" s="42"/>
      <c r="F1079" s="42"/>
      <c r="G1079" s="137"/>
      <c r="H1079" s="42"/>
    </row>
    <row r="1080" customFormat="false" ht="18" hidden="false" customHeight="true" outlineLevel="0" collapsed="false">
      <c r="A1080" s="144"/>
      <c r="B1080" s="149"/>
      <c r="C1080" s="150"/>
      <c r="D1080" s="42"/>
      <c r="E1080" s="42"/>
      <c r="F1080" s="42"/>
      <c r="G1080" s="137"/>
      <c r="H1080" s="137"/>
    </row>
    <row r="1081" customFormat="false" ht="18" hidden="false" customHeight="true" outlineLevel="0" collapsed="false">
      <c r="A1081" s="133"/>
      <c r="B1081" s="134"/>
      <c r="C1081" s="135"/>
      <c r="D1081" s="151"/>
      <c r="E1081" s="42"/>
      <c r="F1081" s="42"/>
      <c r="G1081" s="137"/>
      <c r="H1081" s="42"/>
    </row>
    <row r="1082" customFormat="false" ht="18" hidden="false" customHeight="true" outlineLevel="0" collapsed="false">
      <c r="A1082" s="133"/>
      <c r="B1082" s="138"/>
      <c r="C1082" s="146"/>
      <c r="D1082" s="151"/>
      <c r="E1082" s="42"/>
      <c r="F1082" s="42"/>
      <c r="G1082" s="137"/>
      <c r="H1082" s="42"/>
    </row>
    <row r="1083" customFormat="false" ht="18" hidden="false" customHeight="true" outlineLevel="0" collapsed="false">
      <c r="A1083" s="133"/>
      <c r="B1083" s="134"/>
      <c r="C1083" s="135"/>
      <c r="D1083" s="136"/>
      <c r="E1083" s="42"/>
      <c r="F1083" s="42"/>
      <c r="G1083" s="137"/>
      <c r="H1083" s="42"/>
    </row>
    <row r="1084" customFormat="false" ht="18" hidden="false" customHeight="true" outlineLevel="0" collapsed="false">
      <c r="A1084" s="133"/>
      <c r="B1084" s="134"/>
      <c r="C1084" s="135"/>
      <c r="D1084" s="136"/>
      <c r="E1084" s="42"/>
      <c r="F1084" s="42"/>
      <c r="G1084" s="137"/>
      <c r="H1084" s="42"/>
    </row>
    <row r="1085" customFormat="false" ht="18" hidden="false" customHeight="true" outlineLevel="0" collapsed="false">
      <c r="A1085" s="133"/>
      <c r="B1085" s="138"/>
      <c r="C1085" s="146"/>
      <c r="D1085" s="151"/>
      <c r="E1085" s="42"/>
      <c r="F1085" s="42"/>
      <c r="G1085" s="137"/>
      <c r="H1085" s="42"/>
    </row>
    <row r="1086" customFormat="false" ht="18" hidden="false" customHeight="true" outlineLevel="0" collapsed="false">
      <c r="A1086" s="133"/>
      <c r="B1086" s="138"/>
      <c r="C1086" s="135"/>
      <c r="D1086" s="42"/>
      <c r="E1086" s="42"/>
      <c r="F1086" s="42"/>
      <c r="G1086" s="137"/>
      <c r="H1086" s="42"/>
    </row>
    <row r="1087" customFormat="false" ht="18" hidden="false" customHeight="true" outlineLevel="0" collapsed="false">
      <c r="A1087" s="144"/>
      <c r="B1087" s="149"/>
      <c r="C1087" s="150"/>
      <c r="D1087" s="42"/>
      <c r="E1087" s="42"/>
      <c r="F1087" s="42"/>
      <c r="G1087" s="137"/>
      <c r="H1087" s="137"/>
    </row>
    <row r="1088" customFormat="false" ht="18" hidden="false" customHeight="true" outlineLevel="0" collapsed="false">
      <c r="A1088" s="133"/>
      <c r="B1088" s="134"/>
      <c r="C1088" s="135"/>
      <c r="D1088" s="151"/>
      <c r="E1088" s="42"/>
      <c r="F1088" s="42"/>
      <c r="G1088" s="137"/>
      <c r="H1088" s="42"/>
    </row>
    <row r="1089" customFormat="false" ht="18" hidden="false" customHeight="true" outlineLevel="0" collapsed="false">
      <c r="A1089" s="133"/>
      <c r="B1089" s="138"/>
      <c r="C1089" s="146"/>
      <c r="D1089" s="151"/>
      <c r="E1089" s="42"/>
      <c r="F1089" s="42"/>
      <c r="G1089" s="137"/>
      <c r="H1089" s="42"/>
    </row>
    <row r="1090" customFormat="false" ht="18" hidden="false" customHeight="true" outlineLevel="0" collapsed="false">
      <c r="A1090" s="133"/>
      <c r="B1090" s="134"/>
      <c r="C1090" s="135"/>
      <c r="D1090" s="136"/>
      <c r="E1090" s="42"/>
      <c r="F1090" s="42"/>
      <c r="G1090" s="137"/>
      <c r="H1090" s="42"/>
    </row>
    <row r="1091" customFormat="false" ht="18" hidden="false" customHeight="true" outlineLevel="0" collapsed="false">
      <c r="A1091" s="133"/>
      <c r="B1091" s="134"/>
      <c r="C1091" s="135"/>
      <c r="D1091" s="136"/>
      <c r="E1091" s="42"/>
      <c r="F1091" s="42"/>
      <c r="G1091" s="137"/>
      <c r="H1091" s="42"/>
    </row>
    <row r="1092" customFormat="false" ht="18" hidden="false" customHeight="true" outlineLevel="0" collapsed="false">
      <c r="A1092" s="133"/>
      <c r="B1092" s="138"/>
      <c r="C1092" s="146"/>
      <c r="D1092" s="151"/>
      <c r="E1092" s="42"/>
      <c r="F1092" s="42"/>
      <c r="G1092" s="137"/>
      <c r="H1092" s="42"/>
    </row>
    <row r="1093" customFormat="false" ht="18" hidden="false" customHeight="true" outlineLevel="0" collapsed="false">
      <c r="A1093" s="133"/>
      <c r="B1093" s="138"/>
      <c r="C1093" s="146"/>
      <c r="D1093" s="151"/>
      <c r="E1093" s="42"/>
      <c r="F1093" s="42"/>
      <c r="G1093" s="137"/>
      <c r="H1093" s="42"/>
    </row>
    <row r="1094" customFormat="false" ht="18" hidden="false" customHeight="true" outlineLevel="0" collapsed="false">
      <c r="A1094" s="133"/>
      <c r="B1094" s="138"/>
      <c r="C1094" s="146"/>
      <c r="D1094" s="151"/>
      <c r="E1094" s="42"/>
      <c r="F1094" s="42"/>
      <c r="G1094" s="137"/>
      <c r="H1094" s="42"/>
    </row>
    <row r="1095" customFormat="false" ht="18" hidden="false" customHeight="true" outlineLevel="0" collapsed="false">
      <c r="A1095" s="133"/>
      <c r="B1095" s="138"/>
      <c r="C1095" s="146"/>
      <c r="D1095" s="151"/>
      <c r="E1095" s="42"/>
      <c r="F1095" s="42"/>
      <c r="G1095" s="137"/>
      <c r="H1095" s="42"/>
    </row>
    <row r="1096" customFormat="false" ht="18" hidden="false" customHeight="true" outlineLevel="0" collapsed="false">
      <c r="A1096" s="133"/>
      <c r="B1096" s="138"/>
      <c r="C1096" s="146"/>
      <c r="D1096" s="151"/>
      <c r="E1096" s="42"/>
      <c r="F1096" s="42"/>
      <c r="G1096" s="137"/>
      <c r="H1096" s="42"/>
    </row>
    <row r="1097" customFormat="false" ht="18" hidden="false" customHeight="true" outlineLevel="0" collapsed="false">
      <c r="A1097" s="133"/>
      <c r="B1097" s="138"/>
      <c r="C1097" s="135"/>
      <c r="D1097" s="42"/>
      <c r="E1097" s="42"/>
      <c r="F1097" s="42"/>
      <c r="G1097" s="137"/>
      <c r="H1097" s="42"/>
    </row>
  </sheetData>
  <mergeCells count="2">
    <mergeCell ref="A1:B1"/>
    <mergeCell ref="A6:H6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74</TotalTime>
  <Application>LibreOffice/6.1.3.2$Windows_X86_64 LibreOffice_project/86daf60bf00efa86ad547e59e09d6bb77c699acb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2019-12-08T17:36:40Z</dcterms:created>
  <dc:creator>Usuário do Windows</dc:creator>
  <dc:description/>
  <dc:language>pt-BR</dc:language>
  <cp:lastModifiedBy/>
  <dcterms:modified xsi:type="dcterms:W3CDTF">2022-10-19T09:18:04Z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